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20115" windowHeight="7305"/>
  </bookViews>
  <sheets>
    <sheet name="სულ" sheetId="1" r:id="rId1"/>
    <sheet name="აპარატი" sheetId="2" r:id="rId2"/>
    <sheet name="დაავადებათა კონტროლი" sheetId="3" r:id="rId3"/>
    <sheet name="რეგულირება" sheetId="4" r:id="rId4"/>
    <sheet name="სასწრაფო" sheetId="5" r:id="rId5"/>
    <sheet name="ტრეფიკინგი" sheetId="6" r:id="rId6"/>
    <sheet name="სააგენტო" sheetId="7" r:id="rId7"/>
    <sheet name="აპარატის ჩაშლა" sheetId="10" r:id="rId8"/>
    <sheet name="ჯამი (HIDE)" sheetId="8"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1" hidden="1">აპარატი!$A$2:$I$2</definedName>
    <definedName name="_xlnm._FilterDatabase" localSheetId="2" hidden="1">'დაავადებათა კონტროლი'!$A$2:$I$2</definedName>
    <definedName name="_xlnm._FilterDatabase" localSheetId="3" hidden="1">რეგულირება!$A$2:$I$2</definedName>
    <definedName name="_xlnm._FilterDatabase" localSheetId="6" hidden="1">სააგენტო!$A$2:$I$2</definedName>
    <definedName name="_xlnm._FilterDatabase" localSheetId="4" hidden="1">სასწრაფო!$A$2:$I$2</definedName>
    <definedName name="_xlnm._FilterDatabase" localSheetId="0" hidden="1">სულ!$A$2:$I$1074</definedName>
    <definedName name="_xlnm._FilterDatabase" localSheetId="5" hidden="1">ტრეფიკინგი!$A$2:$I$2</definedName>
    <definedName name="_xlnm.Print_Area" localSheetId="1">აპარატი!$B$2:$I$79</definedName>
    <definedName name="_xlnm.Print_Area" localSheetId="2">'დაავადებათა კონტროლი'!$B$2:$I$151</definedName>
    <definedName name="_xlnm.Print_Area" localSheetId="3">რეგულირება!$B$2:$I$67</definedName>
    <definedName name="_xlnm.Print_Area" localSheetId="6">სააგენტო!$B$2:$I$487</definedName>
    <definedName name="_xlnm.Print_Area" localSheetId="4">სასწრაფო!$B$2:$I$31</definedName>
    <definedName name="_xlnm.Print_Area" localSheetId="0">სულ!$B$2:$I$1074</definedName>
    <definedName name="_xlnm.Print_Area" localSheetId="5">ტრეფიკინგი!$B$2:$I$19</definedName>
    <definedName name="_xlnm.Print_Titles" localSheetId="0">სულ!$2:$2</definedName>
  </definedNames>
  <calcPr calcId="145621"/>
</workbook>
</file>

<file path=xl/calcChain.xml><?xml version="1.0" encoding="utf-8"?>
<calcChain xmlns="http://schemas.openxmlformats.org/spreadsheetml/2006/main">
  <c r="F52" i="2" l="1"/>
  <c r="F51" i="2"/>
  <c r="F242" i="7" l="1"/>
  <c r="H10" i="7"/>
  <c r="H8" i="7"/>
  <c r="H7" i="7"/>
  <c r="H6" i="7"/>
  <c r="H10" i="6"/>
  <c r="H8" i="6"/>
  <c r="H7" i="6"/>
  <c r="H6" i="6"/>
  <c r="H10" i="5"/>
  <c r="H8" i="5"/>
  <c r="H7" i="5"/>
  <c r="H6" i="5"/>
  <c r="H58" i="4"/>
  <c r="H56" i="4"/>
  <c r="H55" i="4"/>
  <c r="H54" i="4"/>
  <c r="H42" i="4"/>
  <c r="H40" i="4"/>
  <c r="H39" i="4"/>
  <c r="H38" i="4"/>
  <c r="H26" i="4"/>
  <c r="H24" i="4"/>
  <c r="H23" i="4"/>
  <c r="H22" i="4"/>
  <c r="H10" i="4"/>
  <c r="H8" i="4"/>
  <c r="H7" i="4"/>
  <c r="H6" i="4"/>
  <c r="H10" i="3"/>
  <c r="H8" i="3"/>
  <c r="H7" i="3"/>
  <c r="H6" i="3"/>
  <c r="H10" i="2"/>
  <c r="H8" i="2"/>
  <c r="H7" i="2"/>
  <c r="H6" i="2"/>
  <c r="H298" i="1"/>
  <c r="H296" i="1"/>
  <c r="H295" i="1"/>
  <c r="H294" i="1"/>
  <c r="H282" i="1"/>
  <c r="H280" i="1"/>
  <c r="H279" i="1"/>
  <c r="H278" i="1"/>
  <c r="H134" i="1"/>
  <c r="H132" i="1"/>
  <c r="H131" i="1"/>
  <c r="H130" i="1"/>
  <c r="H118" i="1"/>
  <c r="H116" i="1"/>
  <c r="H115" i="1"/>
  <c r="H114" i="1"/>
  <c r="H102" i="1"/>
  <c r="H100" i="1"/>
  <c r="H99" i="1"/>
  <c r="H98" i="1"/>
  <c r="H86" i="1"/>
  <c r="H84" i="1"/>
  <c r="H83" i="1"/>
  <c r="H82" i="1"/>
  <c r="H70" i="1"/>
  <c r="H68" i="1"/>
  <c r="H67" i="1"/>
  <c r="H66" i="1"/>
  <c r="H54" i="1"/>
  <c r="H52" i="1"/>
  <c r="H51" i="1"/>
  <c r="H50" i="1"/>
  <c r="H38" i="1"/>
  <c r="H36" i="1"/>
  <c r="H35" i="1"/>
  <c r="H34" i="1"/>
  <c r="H22" i="1"/>
  <c r="H20" i="1"/>
  <c r="H19" i="1"/>
  <c r="H18" i="1"/>
  <c r="N57" i="10"/>
  <c r="N51" i="10"/>
  <c r="N50" i="10"/>
  <c r="N49" i="10"/>
  <c r="N55" i="10"/>
  <c r="N46" i="10"/>
  <c r="M46" i="10"/>
  <c r="L19" i="10"/>
  <c r="L46" i="10" s="1"/>
  <c r="F57" i="4" l="1"/>
  <c r="F101" i="1" s="1"/>
  <c r="F74" i="1"/>
  <c r="F42" i="1" l="1"/>
  <c r="E293" i="1" l="1"/>
  <c r="E277" i="1"/>
  <c r="E113" i="1"/>
  <c r="E65" i="1"/>
  <c r="D49" i="1"/>
  <c r="E33" i="1"/>
  <c r="G7" i="8"/>
  <c r="G3" i="8" l="1"/>
  <c r="G2" i="8" l="1"/>
  <c r="G5" i="8" l="1"/>
  <c r="G4" i="8" l="1"/>
  <c r="F63" i="4"/>
  <c r="G8" i="8" l="1"/>
  <c r="F5" i="2" l="1"/>
  <c r="F5" i="3" l="1"/>
  <c r="F5" i="6" l="1"/>
  <c r="F5" i="5" l="1"/>
  <c r="F9" i="4" l="1"/>
  <c r="F15" i="4"/>
  <c r="F6" i="4"/>
  <c r="F21" i="4"/>
  <c r="E133" i="1" l="1"/>
  <c r="E53" i="1"/>
  <c r="D18" i="1"/>
  <c r="E50" i="1"/>
  <c r="E18" i="1" s="1"/>
  <c r="E62" i="1"/>
  <c r="E61" i="1"/>
  <c r="E60" i="1"/>
  <c r="E59" i="1"/>
  <c r="E58" i="1"/>
  <c r="E57" i="1"/>
  <c r="E56" i="1"/>
  <c r="E55" i="1"/>
  <c r="E54" i="1"/>
  <c r="E22" i="1" s="1"/>
  <c r="E52" i="1"/>
  <c r="E20" i="1" s="1"/>
  <c r="E51" i="1"/>
  <c r="E19" i="1" s="1"/>
  <c r="E49" i="1"/>
  <c r="E142" i="1"/>
  <c r="E141" i="1"/>
  <c r="E140" i="1"/>
  <c r="E139" i="1"/>
  <c r="E138" i="1"/>
  <c r="E137" i="1"/>
  <c r="E136" i="1"/>
  <c r="E135" i="1"/>
  <c r="E129" i="1"/>
  <c r="D142" i="1"/>
  <c r="D141" i="1"/>
  <c r="D140" i="1"/>
  <c r="D139" i="1"/>
  <c r="D138" i="1"/>
  <c r="D137" i="1"/>
  <c r="D135" i="1"/>
  <c r="D136" i="1"/>
  <c r="D133" i="1"/>
  <c r="D127" i="1"/>
  <c r="D292" i="1"/>
  <c r="D276" i="1"/>
  <c r="D129" i="1"/>
  <c r="D96" i="1"/>
  <c r="D80" i="1"/>
  <c r="D64" i="1"/>
  <c r="D62" i="1"/>
  <c r="D61" i="1"/>
  <c r="D60" i="1"/>
  <c r="D59" i="1"/>
  <c r="D58" i="1"/>
  <c r="D57" i="1"/>
  <c r="D56" i="1"/>
  <c r="D55" i="1"/>
  <c r="D54" i="1"/>
  <c r="D53" i="1"/>
  <c r="D52" i="1"/>
  <c r="D51" i="1"/>
  <c r="D50" i="1"/>
  <c r="D32" i="1"/>
  <c r="A80" i="1" l="1"/>
  <c r="E17" i="1"/>
  <c r="D63" i="1"/>
  <c r="E21" i="1"/>
  <c r="D79" i="1"/>
  <c r="D291" i="1"/>
  <c r="E27" i="1"/>
  <c r="D31" i="1"/>
  <c r="E28" i="1"/>
  <c r="E25" i="1"/>
  <c r="E29" i="1"/>
  <c r="E23" i="1"/>
  <c r="E24" i="1"/>
  <c r="D17" i="1"/>
  <c r="E26" i="1"/>
  <c r="E30" i="1"/>
  <c r="D95" i="1"/>
  <c r="D19" i="1"/>
  <c r="D22" i="1"/>
  <c r="D26" i="1"/>
  <c r="D23" i="1"/>
  <c r="D30" i="1"/>
  <c r="D275" i="1"/>
  <c r="D29" i="1"/>
  <c r="D21" i="1"/>
  <c r="D25" i="1"/>
  <c r="D20" i="1"/>
  <c r="D128" i="1"/>
  <c r="D24" i="1"/>
  <c r="D28" i="1"/>
  <c r="D112" i="1"/>
  <c r="D48" i="1"/>
  <c r="E1064" i="1"/>
  <c r="E1063" i="1" s="1"/>
  <c r="E475" i="7" s="1"/>
  <c r="G475" i="7" s="1"/>
  <c r="E1052" i="1"/>
  <c r="E1051" i="1" s="1"/>
  <c r="E463" i="7" s="1"/>
  <c r="E1040" i="1"/>
  <c r="E1039" i="1" s="1"/>
  <c r="E67" i="2" s="1"/>
  <c r="E1028" i="1"/>
  <c r="E1027" i="1" s="1"/>
  <c r="E1004" i="1"/>
  <c r="E1003" i="1" s="1"/>
  <c r="E43" i="2" s="1"/>
  <c r="E992" i="1"/>
  <c r="E991" i="1" s="1"/>
  <c r="E968" i="1"/>
  <c r="E967" i="1" s="1"/>
  <c r="E956" i="1"/>
  <c r="E955" i="1" s="1"/>
  <c r="E944" i="1"/>
  <c r="E943" i="1" s="1"/>
  <c r="E932" i="1"/>
  <c r="E931" i="1" s="1"/>
  <c r="E920" i="1"/>
  <c r="E919" i="1" s="1"/>
  <c r="E896" i="1"/>
  <c r="E895" i="1" s="1"/>
  <c r="E884" i="1"/>
  <c r="E883" i="1" s="1"/>
  <c r="E872" i="1"/>
  <c r="E871" i="1" s="1"/>
  <c r="G871" i="1" s="1"/>
  <c r="E848" i="1"/>
  <c r="E847" i="1" s="1"/>
  <c r="E836" i="1"/>
  <c r="E835" i="1" s="1"/>
  <c r="E824" i="1"/>
  <c r="E823" i="1" s="1"/>
  <c r="E800" i="1"/>
  <c r="E799" i="1" s="1"/>
  <c r="E788" i="1"/>
  <c r="E787" i="1" s="1"/>
  <c r="E776" i="1"/>
  <c r="E775" i="1" s="1"/>
  <c r="E764" i="1"/>
  <c r="E763" i="1" s="1"/>
  <c r="E752" i="1"/>
  <c r="E751" i="1" s="1"/>
  <c r="E728" i="1"/>
  <c r="E727" i="1" s="1"/>
  <c r="E115" i="3" s="1"/>
  <c r="E716" i="1"/>
  <c r="E715" i="1" s="1"/>
  <c r="E103" i="3" s="1"/>
  <c r="E704" i="1"/>
  <c r="E703" i="1" s="1"/>
  <c r="E680" i="1"/>
  <c r="E679" i="1" s="1"/>
  <c r="E668" i="1"/>
  <c r="E80" i="3" s="1"/>
  <c r="E656" i="1"/>
  <c r="E655" i="1" s="1"/>
  <c r="E632" i="1"/>
  <c r="E631" i="1" s="1"/>
  <c r="E608" i="1"/>
  <c r="E68" i="3" s="1"/>
  <c r="E596" i="1"/>
  <c r="E595" i="1" s="1"/>
  <c r="E584" i="1"/>
  <c r="E583" i="1" s="1"/>
  <c r="E43" i="3" s="1"/>
  <c r="E572" i="1"/>
  <c r="E571" i="1" s="1"/>
  <c r="E560" i="1"/>
  <c r="E559" i="1" s="1"/>
  <c r="E536" i="1"/>
  <c r="E535" i="1" s="1"/>
  <c r="E235" i="7" s="1"/>
  <c r="E512" i="1"/>
  <c r="E224" i="7" s="1"/>
  <c r="E500" i="1"/>
  <c r="E499" i="1" s="1"/>
  <c r="E211" i="7" s="1"/>
  <c r="E488" i="1"/>
  <c r="E487" i="1" s="1"/>
  <c r="E199" i="7" s="1"/>
  <c r="E476" i="1"/>
  <c r="E475" i="1" s="1"/>
  <c r="E187" i="7" s="1"/>
  <c r="E464" i="1"/>
  <c r="E463" i="1" s="1"/>
  <c r="E175" i="7" s="1"/>
  <c r="E452" i="1"/>
  <c r="E451" i="1" s="1"/>
  <c r="E163" i="7" s="1"/>
  <c r="E440" i="1"/>
  <c r="E439" i="1" s="1"/>
  <c r="E151" i="7" s="1"/>
  <c r="E428" i="1"/>
  <c r="E427" i="1" s="1"/>
  <c r="E416" i="1"/>
  <c r="E415" i="1" s="1"/>
  <c r="E127" i="7" s="1"/>
  <c r="E404" i="1"/>
  <c r="E403" i="1" s="1"/>
  <c r="E392" i="1"/>
  <c r="E391" i="1" s="1"/>
  <c r="E103" i="7" s="1"/>
  <c r="E380" i="1"/>
  <c r="E379" i="1" s="1"/>
  <c r="E368" i="1"/>
  <c r="E367" i="1" s="1"/>
  <c r="E79" i="7" s="1"/>
  <c r="E356" i="1"/>
  <c r="E355" i="1" s="1"/>
  <c r="E332" i="1"/>
  <c r="E331" i="1" s="1"/>
  <c r="E320" i="1"/>
  <c r="E32" i="7" s="1"/>
  <c r="E264" i="1"/>
  <c r="E263" i="1" s="1"/>
  <c r="G263" i="1" s="1"/>
  <c r="E252" i="1"/>
  <c r="E251" i="1" s="1"/>
  <c r="G251" i="1" s="1"/>
  <c r="E240" i="1"/>
  <c r="E239" i="1" s="1"/>
  <c r="G239" i="1" s="1"/>
  <c r="E228" i="1"/>
  <c r="E227" i="1" s="1"/>
  <c r="G227" i="1" s="1"/>
  <c r="E216" i="1"/>
  <c r="E215" i="1" s="1"/>
  <c r="G215" i="1" s="1"/>
  <c r="E204" i="1"/>
  <c r="E203" i="1" s="1"/>
  <c r="G203" i="1" s="1"/>
  <c r="E192" i="1"/>
  <c r="E191" i="1" s="1"/>
  <c r="G191" i="1" s="1"/>
  <c r="E180" i="1"/>
  <c r="E179" i="1" s="1"/>
  <c r="G179" i="1" s="1"/>
  <c r="E168" i="1"/>
  <c r="E167" i="1" s="1"/>
  <c r="G167" i="1" s="1"/>
  <c r="E156" i="1"/>
  <c r="E155" i="1" s="1"/>
  <c r="G155" i="1" s="1"/>
  <c r="E144" i="1"/>
  <c r="E292" i="1"/>
  <c r="E291" i="1" s="1"/>
  <c r="E276" i="1"/>
  <c r="E275" i="1" s="1"/>
  <c r="E3" i="6" s="1"/>
  <c r="E112" i="1"/>
  <c r="E111" i="1" s="1"/>
  <c r="E3" i="3" s="1"/>
  <c r="E96" i="1"/>
  <c r="E95" i="1" s="1"/>
  <c r="E51" i="4" s="1"/>
  <c r="E80" i="1"/>
  <c r="E79" i="1" s="1"/>
  <c r="E35" i="4" s="1"/>
  <c r="E64" i="1"/>
  <c r="E32" i="1"/>
  <c r="F4" i="7"/>
  <c r="F3" i="7"/>
  <c r="F4" i="6"/>
  <c r="F3" i="6" s="1"/>
  <c r="F4" i="5"/>
  <c r="F3" i="5" s="1"/>
  <c r="F52" i="4"/>
  <c r="F36" i="4"/>
  <c r="F20" i="4"/>
  <c r="F4" i="3"/>
  <c r="F3" i="3" s="1"/>
  <c r="F4" i="2"/>
  <c r="F32" i="1" s="1"/>
  <c r="F66" i="7"/>
  <c r="F30" i="7" s="1"/>
  <c r="F318" i="1" s="1"/>
  <c r="F65" i="7"/>
  <c r="F29" i="7" s="1"/>
  <c r="F64" i="7"/>
  <c r="F28" i="7" s="1"/>
  <c r="F316" i="1" s="1"/>
  <c r="F63" i="7"/>
  <c r="F27" i="7" s="1"/>
  <c r="F315" i="1" s="1"/>
  <c r="F62" i="7"/>
  <c r="F350" i="1" s="1"/>
  <c r="F61" i="7"/>
  <c r="F25" i="7" s="1"/>
  <c r="F60" i="7"/>
  <c r="F24" i="7" s="1"/>
  <c r="F312" i="1" s="1"/>
  <c r="F59" i="7"/>
  <c r="F23" i="7" s="1"/>
  <c r="F311" i="1" s="1"/>
  <c r="F58" i="7"/>
  <c r="F346" i="1" s="1"/>
  <c r="F57" i="7"/>
  <c r="F21" i="7" s="1"/>
  <c r="E1026" i="1"/>
  <c r="E1025" i="1"/>
  <c r="E1024" i="1"/>
  <c r="E1023" i="1"/>
  <c r="E1022" i="1"/>
  <c r="E1021" i="1"/>
  <c r="E1020" i="1"/>
  <c r="E1019" i="1"/>
  <c r="E1018" i="1"/>
  <c r="E1017" i="1"/>
  <c r="E990" i="1"/>
  <c r="E30" i="2" s="1"/>
  <c r="E989" i="1"/>
  <c r="E29" i="2" s="1"/>
  <c r="E988" i="1"/>
  <c r="E28" i="2" s="1"/>
  <c r="E987" i="1"/>
  <c r="E986" i="1"/>
  <c r="E985" i="1"/>
  <c r="E25" i="2" s="1"/>
  <c r="E984" i="1"/>
  <c r="E24" i="2" s="1"/>
  <c r="E983" i="1"/>
  <c r="E982" i="1"/>
  <c r="E22" i="2" s="1"/>
  <c r="E981" i="1"/>
  <c r="E21" i="2" s="1"/>
  <c r="E918" i="1"/>
  <c r="E917" i="1"/>
  <c r="E916" i="1"/>
  <c r="E915" i="1"/>
  <c r="E914" i="1"/>
  <c r="E913" i="1"/>
  <c r="E912" i="1"/>
  <c r="E911" i="1"/>
  <c r="E910" i="1"/>
  <c r="E909" i="1"/>
  <c r="F869" i="1"/>
  <c r="F866" i="1"/>
  <c r="F865" i="1"/>
  <c r="F864" i="1"/>
  <c r="E870" i="1"/>
  <c r="E869" i="1"/>
  <c r="E377" i="7" s="1"/>
  <c r="G377" i="7" s="1"/>
  <c r="E868" i="1"/>
  <c r="E867" i="1"/>
  <c r="E866" i="1"/>
  <c r="G866" i="1" s="1"/>
  <c r="E865" i="1"/>
  <c r="E373" i="7" s="1"/>
  <c r="G373" i="7" s="1"/>
  <c r="E864" i="1"/>
  <c r="E372" i="7" s="1"/>
  <c r="E863" i="1"/>
  <c r="E862" i="1"/>
  <c r="E370" i="7" s="1"/>
  <c r="E861" i="1"/>
  <c r="E369" i="7" s="1"/>
  <c r="E750" i="1"/>
  <c r="E749" i="1"/>
  <c r="E748" i="1"/>
  <c r="E747" i="1"/>
  <c r="E746" i="1"/>
  <c r="E745" i="1"/>
  <c r="E744" i="1"/>
  <c r="E743" i="1"/>
  <c r="E742" i="1"/>
  <c r="E741" i="1"/>
  <c r="E702" i="1"/>
  <c r="E701" i="1"/>
  <c r="E700" i="1"/>
  <c r="E699" i="1"/>
  <c r="E698" i="1"/>
  <c r="E697" i="1"/>
  <c r="E696" i="1"/>
  <c r="E695" i="1"/>
  <c r="E694" i="1"/>
  <c r="E693" i="1"/>
  <c r="E654" i="1"/>
  <c r="E653" i="1"/>
  <c r="E652" i="1"/>
  <c r="E651" i="1"/>
  <c r="E555" i="1" s="1"/>
  <c r="E650" i="1"/>
  <c r="E649" i="1"/>
  <c r="E648" i="1"/>
  <c r="E647" i="1"/>
  <c r="E646" i="1"/>
  <c r="E645" i="1"/>
  <c r="E630" i="1"/>
  <c r="E629" i="1"/>
  <c r="E257" i="7" s="1"/>
  <c r="E628" i="1"/>
  <c r="E256" i="7" s="1"/>
  <c r="E627" i="1"/>
  <c r="E255" i="7" s="1"/>
  <c r="E626" i="1"/>
  <c r="E625" i="1"/>
  <c r="E253" i="7" s="1"/>
  <c r="E624" i="1"/>
  <c r="E252" i="7" s="1"/>
  <c r="E623" i="1"/>
  <c r="E622" i="1"/>
  <c r="E621" i="1"/>
  <c r="E249" i="7" s="1"/>
  <c r="E354" i="1"/>
  <c r="E318" i="1" s="1"/>
  <c r="E30" i="7" s="1"/>
  <c r="E353" i="1"/>
  <c r="E65" i="7" s="1"/>
  <c r="E352" i="1"/>
  <c r="E316" i="1" s="1"/>
  <c r="E28" i="7" s="1"/>
  <c r="E351" i="1"/>
  <c r="E63" i="7" s="1"/>
  <c r="E350" i="1"/>
  <c r="E314" i="1" s="1"/>
  <c r="E26" i="7" s="1"/>
  <c r="E349" i="1"/>
  <c r="E61" i="7" s="1"/>
  <c r="E348" i="1"/>
  <c r="E312" i="1" s="1"/>
  <c r="E24" i="7" s="1"/>
  <c r="E347" i="1"/>
  <c r="E311" i="1" s="1"/>
  <c r="E23" i="7" s="1"/>
  <c r="E346" i="1"/>
  <c r="E310" i="1" s="1"/>
  <c r="E22" i="7" s="1"/>
  <c r="E345" i="1"/>
  <c r="E57" i="7" s="1"/>
  <c r="E317" i="1"/>
  <c r="E18" i="7"/>
  <c r="G18" i="7" s="1"/>
  <c r="E17" i="7"/>
  <c r="E14" i="7"/>
  <c r="E13" i="7"/>
  <c r="E11" i="7"/>
  <c r="E10" i="7"/>
  <c r="E9" i="7"/>
  <c r="E8" i="7"/>
  <c r="E7" i="7"/>
  <c r="E6" i="7"/>
  <c r="E16" i="4"/>
  <c r="E15" i="4"/>
  <c r="E14" i="4"/>
  <c r="E13" i="4"/>
  <c r="E12" i="4"/>
  <c r="E11" i="4"/>
  <c r="E8" i="4"/>
  <c r="E7" i="4"/>
  <c r="E5" i="4"/>
  <c r="F378" i="7"/>
  <c r="F870" i="1" s="1"/>
  <c r="F377" i="7"/>
  <c r="F376" i="7"/>
  <c r="F868" i="1" s="1"/>
  <c r="F375" i="7"/>
  <c r="F867" i="1" s="1"/>
  <c r="G867" i="1" s="1"/>
  <c r="F374" i="7"/>
  <c r="F373" i="7"/>
  <c r="F372" i="7"/>
  <c r="F371" i="7"/>
  <c r="F863" i="1" s="1"/>
  <c r="G863" i="1" s="1"/>
  <c r="F370" i="7"/>
  <c r="F862" i="1" s="1"/>
  <c r="F369" i="7"/>
  <c r="F861" i="1" s="1"/>
  <c r="F23" i="2"/>
  <c r="F983" i="1" s="1"/>
  <c r="F258" i="7"/>
  <c r="F630" i="1" s="1"/>
  <c r="F257" i="7"/>
  <c r="F256" i="7"/>
  <c r="F255" i="7"/>
  <c r="F627" i="1" s="1"/>
  <c r="F254" i="7"/>
  <c r="F253" i="7"/>
  <c r="F252" i="7"/>
  <c r="F251" i="7"/>
  <c r="F623" i="1" s="1"/>
  <c r="F250" i="7"/>
  <c r="F622" i="1" s="1"/>
  <c r="F249" i="7"/>
  <c r="F18" i="4"/>
  <c r="F62" i="1" s="1"/>
  <c r="F17" i="4"/>
  <c r="F61" i="1" s="1"/>
  <c r="F16" i="4"/>
  <c r="F59" i="1"/>
  <c r="F14" i="4"/>
  <c r="F13" i="4"/>
  <c r="F57" i="1" s="1"/>
  <c r="F12" i="4"/>
  <c r="F56" i="1" s="1"/>
  <c r="F11" i="4"/>
  <c r="F55" i="1" s="1"/>
  <c r="F10" i="4"/>
  <c r="F8" i="4"/>
  <c r="F52" i="1" s="1"/>
  <c r="F7" i="4"/>
  <c r="F50" i="1"/>
  <c r="F5" i="4"/>
  <c r="F30" i="2"/>
  <c r="F990" i="1" s="1"/>
  <c r="F29" i="2"/>
  <c r="F989" i="1" s="1"/>
  <c r="F28" i="2"/>
  <c r="F27" i="2"/>
  <c r="F26" i="2"/>
  <c r="F986" i="1" s="1"/>
  <c r="F25" i="2"/>
  <c r="F985" i="1" s="1"/>
  <c r="F24" i="2"/>
  <c r="F22" i="2"/>
  <c r="F21" i="2"/>
  <c r="G30" i="5"/>
  <c r="G29" i="5"/>
  <c r="G28" i="5"/>
  <c r="G27" i="5"/>
  <c r="G26" i="5"/>
  <c r="G25" i="5"/>
  <c r="G24" i="5"/>
  <c r="G23" i="5"/>
  <c r="G22" i="5"/>
  <c r="G21" i="5"/>
  <c r="G18" i="5"/>
  <c r="G17" i="5"/>
  <c r="G16" i="5"/>
  <c r="G15" i="5"/>
  <c r="G14" i="5"/>
  <c r="G13" i="5"/>
  <c r="G12" i="5"/>
  <c r="G11" i="5"/>
  <c r="G10" i="5"/>
  <c r="G9" i="5"/>
  <c r="G8" i="5"/>
  <c r="G7" i="5"/>
  <c r="G6" i="5"/>
  <c r="G5" i="5"/>
  <c r="G1055" i="1"/>
  <c r="G975" i="1"/>
  <c r="G963" i="1"/>
  <c r="G887" i="1"/>
  <c r="G882" i="1"/>
  <c r="G881" i="1"/>
  <c r="G880" i="1"/>
  <c r="G879" i="1"/>
  <c r="G878" i="1"/>
  <c r="G877" i="1"/>
  <c r="G876" i="1"/>
  <c r="G875" i="1"/>
  <c r="G874" i="1"/>
  <c r="G873" i="1"/>
  <c r="G843" i="1"/>
  <c r="G842" i="1"/>
  <c r="G834" i="1"/>
  <c r="G831" i="1"/>
  <c r="G827" i="1"/>
  <c r="G783" i="1"/>
  <c r="G782" i="1"/>
  <c r="G708" i="1"/>
  <c r="G662" i="1"/>
  <c r="G491" i="1"/>
  <c r="G419" i="1"/>
  <c r="G411" i="1"/>
  <c r="G395" i="1"/>
  <c r="G371" i="1"/>
  <c r="G285" i="1"/>
  <c r="A285" i="1" s="1"/>
  <c r="G274" i="1"/>
  <c r="G273" i="1"/>
  <c r="G272" i="1"/>
  <c r="G271" i="1"/>
  <c r="G270" i="1"/>
  <c r="G269" i="1"/>
  <c r="G268" i="1"/>
  <c r="G267" i="1"/>
  <c r="G266" i="1"/>
  <c r="G265" i="1"/>
  <c r="G262" i="1"/>
  <c r="G261" i="1"/>
  <c r="G260" i="1"/>
  <c r="G259" i="1"/>
  <c r="G258" i="1"/>
  <c r="G257" i="1"/>
  <c r="G256" i="1"/>
  <c r="G255" i="1"/>
  <c r="G254" i="1"/>
  <c r="G253" i="1"/>
  <c r="G250" i="1"/>
  <c r="G249" i="1"/>
  <c r="G248" i="1"/>
  <c r="G247" i="1"/>
  <c r="G246" i="1"/>
  <c r="G245" i="1"/>
  <c r="G244" i="1"/>
  <c r="G243" i="1"/>
  <c r="G242" i="1"/>
  <c r="G241" i="1"/>
  <c r="G238" i="1"/>
  <c r="G237" i="1"/>
  <c r="G236" i="1"/>
  <c r="G235" i="1"/>
  <c r="G234" i="1"/>
  <c r="G233" i="1"/>
  <c r="G232" i="1"/>
  <c r="G231" i="1"/>
  <c r="G230" i="1"/>
  <c r="G229" i="1"/>
  <c r="G226" i="1"/>
  <c r="G225" i="1"/>
  <c r="G224" i="1"/>
  <c r="G223" i="1"/>
  <c r="G222" i="1"/>
  <c r="G221" i="1"/>
  <c r="G220" i="1"/>
  <c r="G219" i="1"/>
  <c r="G218" i="1"/>
  <c r="G217" i="1"/>
  <c r="G214" i="1"/>
  <c r="G213" i="1"/>
  <c r="G212" i="1"/>
  <c r="G211" i="1"/>
  <c r="G210" i="1"/>
  <c r="G209" i="1"/>
  <c r="G208" i="1"/>
  <c r="G207" i="1"/>
  <c r="G206" i="1"/>
  <c r="G205" i="1"/>
  <c r="G202" i="1"/>
  <c r="G201" i="1"/>
  <c r="G200" i="1"/>
  <c r="G199" i="1"/>
  <c r="G198" i="1"/>
  <c r="G197" i="1"/>
  <c r="G196" i="1"/>
  <c r="G195" i="1"/>
  <c r="G194" i="1"/>
  <c r="G193" i="1"/>
  <c r="G190" i="1"/>
  <c r="G189" i="1"/>
  <c r="G188" i="1"/>
  <c r="G187" i="1"/>
  <c r="G186" i="1"/>
  <c r="G185" i="1"/>
  <c r="G184" i="1"/>
  <c r="G183" i="1"/>
  <c r="G182" i="1"/>
  <c r="G181" i="1"/>
  <c r="G180" i="1"/>
  <c r="G178" i="1"/>
  <c r="G177" i="1"/>
  <c r="G176" i="1"/>
  <c r="G175" i="1"/>
  <c r="G174" i="1"/>
  <c r="G173" i="1"/>
  <c r="G172" i="1"/>
  <c r="G171" i="1"/>
  <c r="G170" i="1"/>
  <c r="G169" i="1"/>
  <c r="G166" i="1"/>
  <c r="G165" i="1"/>
  <c r="G164" i="1"/>
  <c r="G163" i="1"/>
  <c r="G162" i="1"/>
  <c r="G161" i="1"/>
  <c r="G160" i="1"/>
  <c r="G159" i="1"/>
  <c r="G158" i="1"/>
  <c r="G157" i="1"/>
  <c r="G154" i="1"/>
  <c r="G153" i="1"/>
  <c r="G152" i="1"/>
  <c r="G151" i="1"/>
  <c r="G150" i="1"/>
  <c r="G149" i="1"/>
  <c r="G148" i="1"/>
  <c r="G147" i="1"/>
  <c r="G146" i="1"/>
  <c r="G145" i="1"/>
  <c r="F1074" i="1"/>
  <c r="G1074" i="1" s="1"/>
  <c r="F1073" i="1"/>
  <c r="G1073" i="1" s="1"/>
  <c r="F1072" i="1"/>
  <c r="G1072" i="1" s="1"/>
  <c r="F1071" i="1"/>
  <c r="G1071" i="1" s="1"/>
  <c r="F1070" i="1"/>
  <c r="G1070" i="1" s="1"/>
  <c r="F1069" i="1"/>
  <c r="G1069" i="1" s="1"/>
  <c r="F1068" i="1"/>
  <c r="G1068" i="1" s="1"/>
  <c r="F1067" i="1"/>
  <c r="G1067" i="1" s="1"/>
  <c r="F1066" i="1"/>
  <c r="G1066" i="1" s="1"/>
  <c r="F1065" i="1"/>
  <c r="G1065" i="1" s="1"/>
  <c r="F1064" i="1"/>
  <c r="F1063" i="1"/>
  <c r="F1062" i="1"/>
  <c r="G1062" i="1" s="1"/>
  <c r="F1061" i="1"/>
  <c r="G1061" i="1" s="1"/>
  <c r="F1060" i="1"/>
  <c r="G1060" i="1" s="1"/>
  <c r="F1059" i="1"/>
  <c r="G1059" i="1" s="1"/>
  <c r="F1058" i="1"/>
  <c r="G1058" i="1" s="1"/>
  <c r="F1057" i="1"/>
  <c r="G1057" i="1" s="1"/>
  <c r="F1056" i="1"/>
  <c r="G1056" i="1" s="1"/>
  <c r="F1055" i="1"/>
  <c r="F1054" i="1"/>
  <c r="G1054" i="1" s="1"/>
  <c r="F1053" i="1"/>
  <c r="G1053" i="1" s="1"/>
  <c r="F1050" i="1"/>
  <c r="G1050" i="1" s="1"/>
  <c r="F1049" i="1"/>
  <c r="G1049" i="1" s="1"/>
  <c r="F1048" i="1"/>
  <c r="G1048" i="1" s="1"/>
  <c r="F1047" i="1"/>
  <c r="G1047" i="1" s="1"/>
  <c r="F1046" i="1"/>
  <c r="G1046" i="1" s="1"/>
  <c r="F1045" i="1"/>
  <c r="G1045" i="1" s="1"/>
  <c r="F1044" i="1"/>
  <c r="G1044" i="1" s="1"/>
  <c r="F1043" i="1"/>
  <c r="G1043" i="1" s="1"/>
  <c r="F1042" i="1"/>
  <c r="G1042" i="1" s="1"/>
  <c r="F1041" i="1"/>
  <c r="G1041" i="1" s="1"/>
  <c r="F1038" i="1"/>
  <c r="G1038" i="1" s="1"/>
  <c r="F1037" i="1"/>
  <c r="G1037" i="1" s="1"/>
  <c r="F1036" i="1"/>
  <c r="G1036" i="1" s="1"/>
  <c r="F1035" i="1"/>
  <c r="G1035" i="1" s="1"/>
  <c r="F1034" i="1"/>
  <c r="G1034" i="1" s="1"/>
  <c r="F1033" i="1"/>
  <c r="G1033" i="1" s="1"/>
  <c r="F1032" i="1"/>
  <c r="G1032" i="1" s="1"/>
  <c r="F1031" i="1"/>
  <c r="G1031" i="1" s="1"/>
  <c r="F1030" i="1"/>
  <c r="G1030" i="1" s="1"/>
  <c r="F1029" i="1"/>
  <c r="G1029" i="1" s="1"/>
  <c r="F1014" i="1"/>
  <c r="G1014" i="1" s="1"/>
  <c r="F1013" i="1"/>
  <c r="G1013" i="1" s="1"/>
  <c r="F1012" i="1"/>
  <c r="G1012" i="1" s="1"/>
  <c r="F1011" i="1"/>
  <c r="G1011" i="1" s="1"/>
  <c r="F1010" i="1"/>
  <c r="G1010" i="1" s="1"/>
  <c r="F1009" i="1"/>
  <c r="G1009" i="1" s="1"/>
  <c r="F1008" i="1"/>
  <c r="G1008" i="1" s="1"/>
  <c r="F1007" i="1"/>
  <c r="G1007" i="1" s="1"/>
  <c r="F1006" i="1"/>
  <c r="G1006" i="1" s="1"/>
  <c r="F1005" i="1"/>
  <c r="F1002" i="1"/>
  <c r="G1002" i="1" s="1"/>
  <c r="F1001" i="1"/>
  <c r="G1001" i="1" s="1"/>
  <c r="F1000" i="1"/>
  <c r="G1000" i="1" s="1"/>
  <c r="F999" i="1"/>
  <c r="G999" i="1" s="1"/>
  <c r="F998" i="1"/>
  <c r="G998" i="1" s="1"/>
  <c r="F997" i="1"/>
  <c r="G997" i="1" s="1"/>
  <c r="F996" i="1"/>
  <c r="G996" i="1" s="1"/>
  <c r="F995" i="1"/>
  <c r="G995" i="1" s="1"/>
  <c r="F994" i="1"/>
  <c r="G994" i="1" s="1"/>
  <c r="F993" i="1"/>
  <c r="G993" i="1" s="1"/>
  <c r="F982" i="1"/>
  <c r="F978" i="1"/>
  <c r="G978" i="1" s="1"/>
  <c r="F977" i="1"/>
  <c r="G977" i="1" s="1"/>
  <c r="F976" i="1"/>
  <c r="G976" i="1" s="1"/>
  <c r="F975" i="1"/>
  <c r="F974" i="1"/>
  <c r="G974" i="1" s="1"/>
  <c r="F973" i="1"/>
  <c r="G973" i="1" s="1"/>
  <c r="F972" i="1"/>
  <c r="G972" i="1" s="1"/>
  <c r="F971" i="1"/>
  <c r="G971" i="1" s="1"/>
  <c r="F970" i="1"/>
  <c r="G970" i="1" s="1"/>
  <c r="F969" i="1"/>
  <c r="G969" i="1" s="1"/>
  <c r="F966" i="1"/>
  <c r="G966" i="1" s="1"/>
  <c r="F965" i="1"/>
  <c r="G965" i="1" s="1"/>
  <c r="F964" i="1"/>
  <c r="G964" i="1" s="1"/>
  <c r="F963" i="1"/>
  <c r="F962" i="1"/>
  <c r="G962" i="1" s="1"/>
  <c r="F961" i="1"/>
  <c r="G961" i="1" s="1"/>
  <c r="F960" i="1"/>
  <c r="G960" i="1" s="1"/>
  <c r="F959" i="1"/>
  <c r="G959" i="1" s="1"/>
  <c r="F958" i="1"/>
  <c r="G958" i="1" s="1"/>
  <c r="F957" i="1"/>
  <c r="G957" i="1" s="1"/>
  <c r="F954" i="1"/>
  <c r="G954" i="1" s="1"/>
  <c r="F953" i="1"/>
  <c r="G953" i="1" s="1"/>
  <c r="F952" i="1"/>
  <c r="G952" i="1" s="1"/>
  <c r="F951" i="1"/>
  <c r="G951" i="1" s="1"/>
  <c r="F950" i="1"/>
  <c r="G950" i="1" s="1"/>
  <c r="F949" i="1"/>
  <c r="G949" i="1" s="1"/>
  <c r="F948" i="1"/>
  <c r="G948" i="1" s="1"/>
  <c r="F947" i="1"/>
  <c r="G947" i="1" s="1"/>
  <c r="F946" i="1"/>
  <c r="G946" i="1" s="1"/>
  <c r="F945" i="1"/>
  <c r="G945" i="1" s="1"/>
  <c r="F942" i="1"/>
  <c r="G942" i="1" s="1"/>
  <c r="F941" i="1"/>
  <c r="G941" i="1" s="1"/>
  <c r="F940" i="1"/>
  <c r="G940" i="1" s="1"/>
  <c r="F939" i="1"/>
  <c r="F938" i="1"/>
  <c r="G938" i="1" s="1"/>
  <c r="F937" i="1"/>
  <c r="G937" i="1" s="1"/>
  <c r="F936" i="1"/>
  <c r="G936" i="1" s="1"/>
  <c r="F935" i="1"/>
  <c r="F934" i="1"/>
  <c r="G934" i="1" s="1"/>
  <c r="F933" i="1"/>
  <c r="G933" i="1" s="1"/>
  <c r="F930" i="1"/>
  <c r="G930" i="1" s="1"/>
  <c r="F929" i="1"/>
  <c r="G929" i="1" s="1"/>
  <c r="F928" i="1"/>
  <c r="G928" i="1" s="1"/>
  <c r="F927" i="1"/>
  <c r="G927" i="1" s="1"/>
  <c r="F926" i="1"/>
  <c r="G926" i="1" s="1"/>
  <c r="F925" i="1"/>
  <c r="G925" i="1" s="1"/>
  <c r="F924" i="1"/>
  <c r="G924" i="1" s="1"/>
  <c r="F923" i="1"/>
  <c r="G923" i="1" s="1"/>
  <c r="F922" i="1"/>
  <c r="G922" i="1" s="1"/>
  <c r="F921" i="1"/>
  <c r="G921" i="1" s="1"/>
  <c r="F906" i="1"/>
  <c r="G906" i="1" s="1"/>
  <c r="F905" i="1"/>
  <c r="G905" i="1" s="1"/>
  <c r="F904" i="1"/>
  <c r="G904" i="1" s="1"/>
  <c r="F903" i="1"/>
  <c r="G903" i="1" s="1"/>
  <c r="F902" i="1"/>
  <c r="G902" i="1" s="1"/>
  <c r="F901" i="1"/>
  <c r="G901" i="1" s="1"/>
  <c r="F900" i="1"/>
  <c r="G900" i="1" s="1"/>
  <c r="F899" i="1"/>
  <c r="G899" i="1" s="1"/>
  <c r="F898" i="1"/>
  <c r="G898" i="1" s="1"/>
  <c r="F897" i="1"/>
  <c r="G897" i="1" s="1"/>
  <c r="F894" i="1"/>
  <c r="G894" i="1" s="1"/>
  <c r="F893" i="1"/>
  <c r="G893" i="1" s="1"/>
  <c r="F892" i="1"/>
  <c r="G892" i="1" s="1"/>
  <c r="F891" i="1"/>
  <c r="G891" i="1" s="1"/>
  <c r="F890" i="1"/>
  <c r="G890" i="1" s="1"/>
  <c r="F889" i="1"/>
  <c r="G889" i="1" s="1"/>
  <c r="F888" i="1"/>
  <c r="G888" i="1" s="1"/>
  <c r="F887" i="1"/>
  <c r="F886" i="1"/>
  <c r="G886" i="1" s="1"/>
  <c r="F885" i="1"/>
  <c r="G885" i="1" s="1"/>
  <c r="D378" i="7"/>
  <c r="D377" i="7"/>
  <c r="D376" i="7"/>
  <c r="D375" i="7"/>
  <c r="D374" i="7"/>
  <c r="D373" i="7"/>
  <c r="D372" i="7"/>
  <c r="D371" i="7"/>
  <c r="D370" i="7"/>
  <c r="D369" i="7"/>
  <c r="D368" i="7"/>
  <c r="D367" i="7"/>
  <c r="E378" i="7"/>
  <c r="E375" i="7"/>
  <c r="E371" i="7"/>
  <c r="G371" i="7" s="1"/>
  <c r="F858" i="1"/>
  <c r="G858" i="1" s="1"/>
  <c r="F857" i="1"/>
  <c r="G857" i="1" s="1"/>
  <c r="F856" i="1"/>
  <c r="G856" i="1" s="1"/>
  <c r="F855" i="1"/>
  <c r="G855" i="1" s="1"/>
  <c r="F854" i="1"/>
  <c r="G854" i="1" s="1"/>
  <c r="F853" i="1"/>
  <c r="G853" i="1" s="1"/>
  <c r="F852" i="1"/>
  <c r="G852" i="1" s="1"/>
  <c r="F851" i="1"/>
  <c r="G851" i="1" s="1"/>
  <c r="F850" i="1"/>
  <c r="G850" i="1" s="1"/>
  <c r="F849" i="1"/>
  <c r="G849" i="1" s="1"/>
  <c r="F846" i="1"/>
  <c r="G846" i="1" s="1"/>
  <c r="F845" i="1"/>
  <c r="G845" i="1" s="1"/>
  <c r="F844" i="1"/>
  <c r="G844" i="1" s="1"/>
  <c r="F843" i="1"/>
  <c r="F842" i="1"/>
  <c r="F841" i="1"/>
  <c r="G841" i="1" s="1"/>
  <c r="F840" i="1"/>
  <c r="G840" i="1" s="1"/>
  <c r="F839" i="1"/>
  <c r="G839" i="1" s="1"/>
  <c r="F838" i="1"/>
  <c r="G838" i="1" s="1"/>
  <c r="F837" i="1"/>
  <c r="G837" i="1" s="1"/>
  <c r="F834" i="1"/>
  <c r="F833" i="1"/>
  <c r="G833" i="1" s="1"/>
  <c r="F832" i="1"/>
  <c r="G832" i="1" s="1"/>
  <c r="F831" i="1"/>
  <c r="F830" i="1"/>
  <c r="G830" i="1" s="1"/>
  <c r="F829" i="1"/>
  <c r="G829" i="1" s="1"/>
  <c r="F828" i="1"/>
  <c r="G828" i="1" s="1"/>
  <c r="F827" i="1"/>
  <c r="F826" i="1"/>
  <c r="G826" i="1" s="1"/>
  <c r="F825" i="1"/>
  <c r="G825" i="1" s="1"/>
  <c r="F810" i="1"/>
  <c r="G810" i="1" s="1"/>
  <c r="F809" i="1"/>
  <c r="G809" i="1" s="1"/>
  <c r="F808" i="1"/>
  <c r="G808" i="1" s="1"/>
  <c r="F807" i="1"/>
  <c r="G807" i="1" s="1"/>
  <c r="F806" i="1"/>
  <c r="G806" i="1" s="1"/>
  <c r="F805" i="1"/>
  <c r="G805" i="1" s="1"/>
  <c r="F804" i="1"/>
  <c r="G804" i="1" s="1"/>
  <c r="F803" i="1"/>
  <c r="G803" i="1" s="1"/>
  <c r="F802" i="1"/>
  <c r="G802" i="1" s="1"/>
  <c r="F801" i="1"/>
  <c r="G801" i="1" s="1"/>
  <c r="F798" i="1"/>
  <c r="G798" i="1" s="1"/>
  <c r="F797" i="1"/>
  <c r="G797" i="1" s="1"/>
  <c r="F796" i="1"/>
  <c r="G796" i="1" s="1"/>
  <c r="F795" i="1"/>
  <c r="G795" i="1" s="1"/>
  <c r="F794" i="1"/>
  <c r="G794" i="1" s="1"/>
  <c r="F793" i="1"/>
  <c r="G793" i="1" s="1"/>
  <c r="F792" i="1"/>
  <c r="G792" i="1" s="1"/>
  <c r="F791" i="1"/>
  <c r="G791" i="1" s="1"/>
  <c r="F790" i="1"/>
  <c r="G790" i="1" s="1"/>
  <c r="F789" i="1"/>
  <c r="G789" i="1" s="1"/>
  <c r="F786" i="1"/>
  <c r="G786" i="1" s="1"/>
  <c r="F785" i="1"/>
  <c r="G785" i="1" s="1"/>
  <c r="F784" i="1"/>
  <c r="G784" i="1" s="1"/>
  <c r="F783" i="1"/>
  <c r="F782" i="1"/>
  <c r="F781" i="1"/>
  <c r="G781" i="1" s="1"/>
  <c r="F780" i="1"/>
  <c r="G780" i="1" s="1"/>
  <c r="F779" i="1"/>
  <c r="G779" i="1" s="1"/>
  <c r="F778" i="1"/>
  <c r="G778" i="1" s="1"/>
  <c r="F777" i="1"/>
  <c r="G777" i="1" s="1"/>
  <c r="F774" i="1"/>
  <c r="G774" i="1" s="1"/>
  <c r="F773" i="1"/>
  <c r="G773" i="1" s="1"/>
  <c r="F772" i="1"/>
  <c r="G772" i="1" s="1"/>
  <c r="F771" i="1"/>
  <c r="G771" i="1" s="1"/>
  <c r="F770" i="1"/>
  <c r="G770" i="1" s="1"/>
  <c r="F769" i="1"/>
  <c r="G769" i="1" s="1"/>
  <c r="F768" i="1"/>
  <c r="G768" i="1" s="1"/>
  <c r="F767" i="1"/>
  <c r="G767" i="1" s="1"/>
  <c r="F766" i="1"/>
  <c r="G766" i="1" s="1"/>
  <c r="F765" i="1"/>
  <c r="G765" i="1" s="1"/>
  <c r="F762" i="1"/>
  <c r="F761" i="1"/>
  <c r="F760" i="1"/>
  <c r="F759" i="1"/>
  <c r="G759" i="1" s="1"/>
  <c r="F758" i="1"/>
  <c r="G758" i="1" s="1"/>
  <c r="F757" i="1"/>
  <c r="F756" i="1"/>
  <c r="F755" i="1"/>
  <c r="G755" i="1" s="1"/>
  <c r="F754" i="1"/>
  <c r="F753" i="1"/>
  <c r="F738" i="1"/>
  <c r="G738" i="1" s="1"/>
  <c r="F737" i="1"/>
  <c r="G737" i="1" s="1"/>
  <c r="F736" i="1"/>
  <c r="G736" i="1" s="1"/>
  <c r="F735" i="1"/>
  <c r="G735" i="1" s="1"/>
  <c r="F734" i="1"/>
  <c r="G734" i="1" s="1"/>
  <c r="F733" i="1"/>
  <c r="G733" i="1" s="1"/>
  <c r="F732" i="1"/>
  <c r="G732" i="1" s="1"/>
  <c r="F731" i="1"/>
  <c r="G731" i="1" s="1"/>
  <c r="F730" i="1"/>
  <c r="G730" i="1" s="1"/>
  <c r="F729" i="1"/>
  <c r="G729" i="1" s="1"/>
  <c r="F726" i="1"/>
  <c r="G726" i="1" s="1"/>
  <c r="F725" i="1"/>
  <c r="G725" i="1" s="1"/>
  <c r="F724" i="1"/>
  <c r="G724" i="1" s="1"/>
  <c r="F723" i="1"/>
  <c r="G723" i="1" s="1"/>
  <c r="F722" i="1"/>
  <c r="G722" i="1" s="1"/>
  <c r="F721" i="1"/>
  <c r="G721" i="1" s="1"/>
  <c r="F720" i="1"/>
  <c r="G720" i="1" s="1"/>
  <c r="F719" i="1"/>
  <c r="G719" i="1" s="1"/>
  <c r="F718" i="1"/>
  <c r="G718" i="1" s="1"/>
  <c r="F717" i="1"/>
  <c r="G717" i="1" s="1"/>
  <c r="F714" i="1"/>
  <c r="F713" i="1"/>
  <c r="F712" i="1"/>
  <c r="F711" i="1"/>
  <c r="F710" i="1"/>
  <c r="F709" i="1"/>
  <c r="F708" i="1"/>
  <c r="F707" i="1"/>
  <c r="F706" i="1"/>
  <c r="F705" i="1"/>
  <c r="F690" i="1"/>
  <c r="G690" i="1" s="1"/>
  <c r="F689" i="1"/>
  <c r="G689" i="1" s="1"/>
  <c r="F688" i="1"/>
  <c r="G688" i="1" s="1"/>
  <c r="F687" i="1"/>
  <c r="G687" i="1" s="1"/>
  <c r="F686" i="1"/>
  <c r="G686" i="1" s="1"/>
  <c r="F685" i="1"/>
  <c r="G685" i="1" s="1"/>
  <c r="F684" i="1"/>
  <c r="G684" i="1" s="1"/>
  <c r="F683" i="1"/>
  <c r="G683" i="1" s="1"/>
  <c r="F682" i="1"/>
  <c r="G682" i="1" s="1"/>
  <c r="F681" i="1"/>
  <c r="G681" i="1" s="1"/>
  <c r="F678" i="1"/>
  <c r="G678" i="1" s="1"/>
  <c r="F677" i="1"/>
  <c r="G677" i="1" s="1"/>
  <c r="F676" i="1"/>
  <c r="G676" i="1" s="1"/>
  <c r="F675" i="1"/>
  <c r="G675" i="1" s="1"/>
  <c r="F674" i="1"/>
  <c r="G674" i="1" s="1"/>
  <c r="F673" i="1"/>
  <c r="G673" i="1" s="1"/>
  <c r="F672" i="1"/>
  <c r="G672" i="1" s="1"/>
  <c r="F671" i="1"/>
  <c r="G671" i="1" s="1"/>
  <c r="F670" i="1"/>
  <c r="G670" i="1" s="1"/>
  <c r="F669" i="1"/>
  <c r="G669" i="1" s="1"/>
  <c r="F666" i="1"/>
  <c r="F665" i="1"/>
  <c r="F664" i="1"/>
  <c r="F663" i="1"/>
  <c r="G663" i="1" s="1"/>
  <c r="F662" i="1"/>
  <c r="F661" i="1"/>
  <c r="F660" i="1"/>
  <c r="F659" i="1"/>
  <c r="G659" i="1" s="1"/>
  <c r="F658" i="1"/>
  <c r="F657" i="1"/>
  <c r="F642" i="1"/>
  <c r="G642" i="1" s="1"/>
  <c r="F641" i="1"/>
  <c r="G641" i="1" s="1"/>
  <c r="F640" i="1"/>
  <c r="G640" i="1" s="1"/>
  <c r="F639" i="1"/>
  <c r="G639" i="1" s="1"/>
  <c r="F638" i="1"/>
  <c r="G638" i="1" s="1"/>
  <c r="F637" i="1"/>
  <c r="G637" i="1" s="1"/>
  <c r="F636" i="1"/>
  <c r="G636" i="1" s="1"/>
  <c r="F635" i="1"/>
  <c r="G635" i="1" s="1"/>
  <c r="F634" i="1"/>
  <c r="G634" i="1" s="1"/>
  <c r="F633" i="1"/>
  <c r="G633" i="1" s="1"/>
  <c r="F629" i="1"/>
  <c r="F628" i="1"/>
  <c r="F626" i="1"/>
  <c r="G626" i="1" s="1"/>
  <c r="F625" i="1"/>
  <c r="F624" i="1"/>
  <c r="F621" i="1"/>
  <c r="F618" i="1"/>
  <c r="G618" i="1" s="1"/>
  <c r="F617" i="1"/>
  <c r="G617" i="1" s="1"/>
  <c r="F616" i="1"/>
  <c r="G616" i="1" s="1"/>
  <c r="F615" i="1"/>
  <c r="G615" i="1" s="1"/>
  <c r="F614" i="1"/>
  <c r="G614" i="1" s="1"/>
  <c r="F613" i="1"/>
  <c r="G613" i="1" s="1"/>
  <c r="F612" i="1"/>
  <c r="G612" i="1" s="1"/>
  <c r="F611" i="1"/>
  <c r="G611" i="1" s="1"/>
  <c r="F610" i="1"/>
  <c r="G610" i="1" s="1"/>
  <c r="F609" i="1"/>
  <c r="G609" i="1" s="1"/>
  <c r="F606" i="1"/>
  <c r="G606" i="1" s="1"/>
  <c r="F605" i="1"/>
  <c r="G605" i="1" s="1"/>
  <c r="F604" i="1"/>
  <c r="G604" i="1" s="1"/>
  <c r="F603" i="1"/>
  <c r="G603" i="1" s="1"/>
  <c r="F602" i="1"/>
  <c r="G602" i="1" s="1"/>
  <c r="F601" i="1"/>
  <c r="G601" i="1" s="1"/>
  <c r="F600" i="1"/>
  <c r="G600" i="1" s="1"/>
  <c r="F599" i="1"/>
  <c r="G599" i="1" s="1"/>
  <c r="F598" i="1"/>
  <c r="G598" i="1" s="1"/>
  <c r="F597" i="1"/>
  <c r="G597" i="1" s="1"/>
  <c r="F596" i="1"/>
  <c r="F594" i="1"/>
  <c r="G594" i="1" s="1"/>
  <c r="F593" i="1"/>
  <c r="G593" i="1" s="1"/>
  <c r="F592" i="1"/>
  <c r="G592" i="1" s="1"/>
  <c r="F591" i="1"/>
  <c r="G591" i="1" s="1"/>
  <c r="F590" i="1"/>
  <c r="G590" i="1" s="1"/>
  <c r="F589" i="1"/>
  <c r="G589" i="1" s="1"/>
  <c r="F588" i="1"/>
  <c r="G588" i="1" s="1"/>
  <c r="F587" i="1"/>
  <c r="G587" i="1" s="1"/>
  <c r="F586" i="1"/>
  <c r="G586" i="1" s="1"/>
  <c r="F585" i="1"/>
  <c r="G585" i="1" s="1"/>
  <c r="F582" i="1"/>
  <c r="G582" i="1" s="1"/>
  <c r="F581" i="1"/>
  <c r="G581" i="1" s="1"/>
  <c r="F580" i="1"/>
  <c r="G580" i="1" s="1"/>
  <c r="F579" i="1"/>
  <c r="G579" i="1" s="1"/>
  <c r="F578" i="1"/>
  <c r="G578" i="1" s="1"/>
  <c r="F577" i="1"/>
  <c r="G577" i="1" s="1"/>
  <c r="F576" i="1"/>
  <c r="G576" i="1" s="1"/>
  <c r="F575" i="1"/>
  <c r="G575" i="1" s="1"/>
  <c r="F574" i="1"/>
  <c r="G574" i="1" s="1"/>
  <c r="F573" i="1"/>
  <c r="G573" i="1" s="1"/>
  <c r="F570" i="1"/>
  <c r="G570" i="1" s="1"/>
  <c r="F569" i="1"/>
  <c r="F568" i="1"/>
  <c r="F567" i="1"/>
  <c r="F566" i="1"/>
  <c r="F565" i="1"/>
  <c r="F564" i="1"/>
  <c r="F563" i="1"/>
  <c r="G563" i="1" s="1"/>
  <c r="F562" i="1"/>
  <c r="G562" i="1" s="1"/>
  <c r="F561" i="1"/>
  <c r="D30" i="7"/>
  <c r="D29" i="7"/>
  <c r="D28" i="7"/>
  <c r="D27" i="7"/>
  <c r="D26" i="7"/>
  <c r="D25" i="7"/>
  <c r="D24" i="7"/>
  <c r="D23" i="7"/>
  <c r="D22" i="7"/>
  <c r="D21" i="7"/>
  <c r="D20" i="7"/>
  <c r="D19" i="7"/>
  <c r="F546" i="1"/>
  <c r="F545" i="1"/>
  <c r="F544" i="1"/>
  <c r="F543" i="1"/>
  <c r="F542" i="1"/>
  <c r="F541" i="1"/>
  <c r="F540" i="1"/>
  <c r="F539" i="1"/>
  <c r="G539" i="1" s="1"/>
  <c r="F538" i="1"/>
  <c r="F537" i="1"/>
  <c r="F522" i="1"/>
  <c r="G522" i="1" s="1"/>
  <c r="F521" i="1"/>
  <c r="G521" i="1" s="1"/>
  <c r="F520" i="1"/>
  <c r="G520" i="1" s="1"/>
  <c r="F519" i="1"/>
  <c r="G519" i="1" s="1"/>
  <c r="F518" i="1"/>
  <c r="G518" i="1" s="1"/>
  <c r="F517" i="1"/>
  <c r="G517" i="1" s="1"/>
  <c r="F516" i="1"/>
  <c r="G516" i="1" s="1"/>
  <c r="F515" i="1"/>
  <c r="G515" i="1" s="1"/>
  <c r="F514" i="1"/>
  <c r="G514" i="1" s="1"/>
  <c r="F513" i="1"/>
  <c r="G513" i="1" s="1"/>
  <c r="F510" i="1"/>
  <c r="G510" i="1" s="1"/>
  <c r="F509" i="1"/>
  <c r="G509" i="1" s="1"/>
  <c r="F508" i="1"/>
  <c r="G508" i="1" s="1"/>
  <c r="F507" i="1"/>
  <c r="G507" i="1" s="1"/>
  <c r="F506" i="1"/>
  <c r="G506" i="1" s="1"/>
  <c r="F505" i="1"/>
  <c r="G505" i="1" s="1"/>
  <c r="F504" i="1"/>
  <c r="G504" i="1" s="1"/>
  <c r="F503" i="1"/>
  <c r="G503" i="1" s="1"/>
  <c r="F502" i="1"/>
  <c r="G502" i="1" s="1"/>
  <c r="F501" i="1"/>
  <c r="G501" i="1" s="1"/>
  <c r="F498" i="1"/>
  <c r="G498" i="1" s="1"/>
  <c r="F497" i="1"/>
  <c r="G497" i="1" s="1"/>
  <c r="F496" i="1"/>
  <c r="G496" i="1" s="1"/>
  <c r="F495" i="1"/>
  <c r="G495" i="1" s="1"/>
  <c r="F494" i="1"/>
  <c r="G494" i="1" s="1"/>
  <c r="F493" i="1"/>
  <c r="G493" i="1" s="1"/>
  <c r="F492" i="1"/>
  <c r="G492" i="1" s="1"/>
  <c r="F491" i="1"/>
  <c r="F490" i="1"/>
  <c r="G490" i="1" s="1"/>
  <c r="F489" i="1"/>
  <c r="G489" i="1" s="1"/>
  <c r="F486" i="1"/>
  <c r="G486" i="1" s="1"/>
  <c r="F485" i="1"/>
  <c r="G485" i="1" s="1"/>
  <c r="F484" i="1"/>
  <c r="G484" i="1" s="1"/>
  <c r="F483" i="1"/>
  <c r="G483" i="1" s="1"/>
  <c r="F482" i="1"/>
  <c r="G482" i="1" s="1"/>
  <c r="F481" i="1"/>
  <c r="G481" i="1" s="1"/>
  <c r="F480" i="1"/>
  <c r="G480" i="1" s="1"/>
  <c r="F479" i="1"/>
  <c r="G479" i="1" s="1"/>
  <c r="F478" i="1"/>
  <c r="G478" i="1" s="1"/>
  <c r="F477" i="1"/>
  <c r="G477" i="1" s="1"/>
  <c r="F474" i="1"/>
  <c r="G474" i="1" s="1"/>
  <c r="F473" i="1"/>
  <c r="G473" i="1" s="1"/>
  <c r="F472" i="1"/>
  <c r="G472" i="1" s="1"/>
  <c r="F471" i="1"/>
  <c r="G471" i="1" s="1"/>
  <c r="F470" i="1"/>
  <c r="G470" i="1" s="1"/>
  <c r="F469" i="1"/>
  <c r="G469" i="1" s="1"/>
  <c r="F468" i="1"/>
  <c r="G468" i="1" s="1"/>
  <c r="F467" i="1"/>
  <c r="G467" i="1" s="1"/>
  <c r="F466" i="1"/>
  <c r="G466" i="1" s="1"/>
  <c r="F465" i="1"/>
  <c r="G465" i="1" s="1"/>
  <c r="F462" i="1"/>
  <c r="G462" i="1" s="1"/>
  <c r="F461" i="1"/>
  <c r="G461" i="1" s="1"/>
  <c r="F460" i="1"/>
  <c r="G460" i="1" s="1"/>
  <c r="F459" i="1"/>
  <c r="G459" i="1" s="1"/>
  <c r="F458" i="1"/>
  <c r="G458" i="1" s="1"/>
  <c r="F457" i="1"/>
  <c r="G457" i="1" s="1"/>
  <c r="F456" i="1"/>
  <c r="G456" i="1" s="1"/>
  <c r="F455" i="1"/>
  <c r="G455" i="1" s="1"/>
  <c r="F454" i="1"/>
  <c r="G454" i="1" s="1"/>
  <c r="F453" i="1"/>
  <c r="G453" i="1" s="1"/>
  <c r="F450" i="1"/>
  <c r="G450" i="1" s="1"/>
  <c r="F449" i="1"/>
  <c r="G449" i="1" s="1"/>
  <c r="F448" i="1"/>
  <c r="G448" i="1" s="1"/>
  <c r="F447" i="1"/>
  <c r="G447" i="1" s="1"/>
  <c r="F446" i="1"/>
  <c r="G446" i="1" s="1"/>
  <c r="F445" i="1"/>
  <c r="G445" i="1" s="1"/>
  <c r="F444" i="1"/>
  <c r="G444" i="1" s="1"/>
  <c r="F443" i="1"/>
  <c r="G443" i="1" s="1"/>
  <c r="F442" i="1"/>
  <c r="G442" i="1" s="1"/>
  <c r="F441" i="1"/>
  <c r="G441" i="1" s="1"/>
  <c r="F438" i="1"/>
  <c r="G438" i="1" s="1"/>
  <c r="F437" i="1"/>
  <c r="G437" i="1" s="1"/>
  <c r="F436" i="1"/>
  <c r="G436" i="1" s="1"/>
  <c r="F435" i="1"/>
  <c r="G435" i="1" s="1"/>
  <c r="F434" i="1"/>
  <c r="G434" i="1" s="1"/>
  <c r="F433" i="1"/>
  <c r="G433" i="1" s="1"/>
  <c r="F432" i="1"/>
  <c r="G432" i="1" s="1"/>
  <c r="F431" i="1"/>
  <c r="G431" i="1" s="1"/>
  <c r="F430" i="1"/>
  <c r="G430" i="1" s="1"/>
  <c r="F429" i="1"/>
  <c r="G429" i="1" s="1"/>
  <c r="F426" i="1"/>
  <c r="G426" i="1" s="1"/>
  <c r="F425" i="1"/>
  <c r="G425" i="1" s="1"/>
  <c r="F424" i="1"/>
  <c r="G424" i="1" s="1"/>
  <c r="F423" i="1"/>
  <c r="G423" i="1" s="1"/>
  <c r="F422" i="1"/>
  <c r="G422" i="1" s="1"/>
  <c r="F421" i="1"/>
  <c r="G421" i="1" s="1"/>
  <c r="F420" i="1"/>
  <c r="G420" i="1" s="1"/>
  <c r="F419" i="1"/>
  <c r="F418" i="1"/>
  <c r="G418" i="1" s="1"/>
  <c r="F417" i="1"/>
  <c r="G417" i="1" s="1"/>
  <c r="F414" i="1"/>
  <c r="G414" i="1" s="1"/>
  <c r="F413" i="1"/>
  <c r="G413" i="1" s="1"/>
  <c r="F412" i="1"/>
  <c r="G412" i="1" s="1"/>
  <c r="F411" i="1"/>
  <c r="F410" i="1"/>
  <c r="G410" i="1" s="1"/>
  <c r="F409" i="1"/>
  <c r="G409" i="1" s="1"/>
  <c r="F408" i="1"/>
  <c r="G408" i="1" s="1"/>
  <c r="F407" i="1"/>
  <c r="G407" i="1" s="1"/>
  <c r="F406" i="1"/>
  <c r="G406" i="1" s="1"/>
  <c r="F405" i="1"/>
  <c r="G405" i="1" s="1"/>
  <c r="F402" i="1"/>
  <c r="G402" i="1" s="1"/>
  <c r="F401" i="1"/>
  <c r="G401" i="1" s="1"/>
  <c r="F400" i="1"/>
  <c r="G400" i="1" s="1"/>
  <c r="F399" i="1"/>
  <c r="G399" i="1" s="1"/>
  <c r="F398" i="1"/>
  <c r="G398" i="1" s="1"/>
  <c r="F397" i="1"/>
  <c r="G397" i="1" s="1"/>
  <c r="F396" i="1"/>
  <c r="G396" i="1" s="1"/>
  <c r="F395" i="1"/>
  <c r="F394" i="1"/>
  <c r="G394" i="1" s="1"/>
  <c r="F393" i="1"/>
  <c r="G393" i="1" s="1"/>
  <c r="F390" i="1"/>
  <c r="G390" i="1" s="1"/>
  <c r="F389" i="1"/>
  <c r="G389" i="1" s="1"/>
  <c r="F388" i="1"/>
  <c r="G388" i="1" s="1"/>
  <c r="F387" i="1"/>
  <c r="G387" i="1" s="1"/>
  <c r="F386" i="1"/>
  <c r="G386" i="1" s="1"/>
  <c r="F385" i="1"/>
  <c r="G385" i="1" s="1"/>
  <c r="F384" i="1"/>
  <c r="G384" i="1" s="1"/>
  <c r="F383" i="1"/>
  <c r="G383" i="1" s="1"/>
  <c r="F382" i="1"/>
  <c r="G382" i="1" s="1"/>
  <c r="F381" i="1"/>
  <c r="G381" i="1" s="1"/>
  <c r="F378" i="1"/>
  <c r="G378" i="1" s="1"/>
  <c r="F377" i="1"/>
  <c r="G377" i="1" s="1"/>
  <c r="F376" i="1"/>
  <c r="G376" i="1" s="1"/>
  <c r="F375" i="1"/>
  <c r="G375" i="1" s="1"/>
  <c r="F374" i="1"/>
  <c r="G374" i="1" s="1"/>
  <c r="F373" i="1"/>
  <c r="G373" i="1" s="1"/>
  <c r="F372" i="1"/>
  <c r="G372" i="1" s="1"/>
  <c r="F371" i="1"/>
  <c r="F370" i="1"/>
  <c r="G370" i="1" s="1"/>
  <c r="F369" i="1"/>
  <c r="G369" i="1" s="1"/>
  <c r="F366" i="1"/>
  <c r="G366" i="1" s="1"/>
  <c r="F365" i="1"/>
  <c r="G365" i="1" s="1"/>
  <c r="F364" i="1"/>
  <c r="G364" i="1" s="1"/>
  <c r="F363" i="1"/>
  <c r="G363" i="1" s="1"/>
  <c r="F362" i="1"/>
  <c r="G362" i="1" s="1"/>
  <c r="F361" i="1"/>
  <c r="G361" i="1" s="1"/>
  <c r="F360" i="1"/>
  <c r="G360" i="1" s="1"/>
  <c r="F359" i="1"/>
  <c r="G359" i="1" s="1"/>
  <c r="F358" i="1"/>
  <c r="G358" i="1" s="1"/>
  <c r="F357" i="1"/>
  <c r="G357" i="1" s="1"/>
  <c r="F351" i="1"/>
  <c r="F347" i="1"/>
  <c r="F342" i="1"/>
  <c r="G342" i="1" s="1"/>
  <c r="F341" i="1"/>
  <c r="G341" i="1" s="1"/>
  <c r="F340" i="1"/>
  <c r="G340" i="1" s="1"/>
  <c r="F339" i="1"/>
  <c r="G339" i="1" s="1"/>
  <c r="F338" i="1"/>
  <c r="G338" i="1" s="1"/>
  <c r="F337" i="1"/>
  <c r="G337" i="1" s="1"/>
  <c r="F336" i="1"/>
  <c r="G336" i="1" s="1"/>
  <c r="F335" i="1"/>
  <c r="G335" i="1" s="1"/>
  <c r="F334" i="1"/>
  <c r="G334" i="1" s="1"/>
  <c r="F333" i="1"/>
  <c r="G333" i="1" s="1"/>
  <c r="F330" i="1"/>
  <c r="G330" i="1" s="1"/>
  <c r="F329" i="1"/>
  <c r="G329" i="1" s="1"/>
  <c r="F328" i="1"/>
  <c r="G328" i="1" s="1"/>
  <c r="F327" i="1"/>
  <c r="G327" i="1" s="1"/>
  <c r="F326" i="1"/>
  <c r="G326" i="1" s="1"/>
  <c r="F325" i="1"/>
  <c r="G325" i="1" s="1"/>
  <c r="F324" i="1"/>
  <c r="G324" i="1" s="1"/>
  <c r="F323" i="1"/>
  <c r="G323" i="1" s="1"/>
  <c r="F322" i="1"/>
  <c r="G322" i="1" s="1"/>
  <c r="F321" i="1"/>
  <c r="G321" i="1" s="1"/>
  <c r="F306" i="1"/>
  <c r="G306" i="1" s="1"/>
  <c r="A306" i="1" s="1"/>
  <c r="F305" i="1"/>
  <c r="G305" i="1" s="1"/>
  <c r="A305" i="1" s="1"/>
  <c r="F304" i="1"/>
  <c r="G304" i="1" s="1"/>
  <c r="A304" i="1" s="1"/>
  <c r="F303" i="1"/>
  <c r="G303" i="1" s="1"/>
  <c r="A303" i="1" s="1"/>
  <c r="F302" i="1"/>
  <c r="G302" i="1" s="1"/>
  <c r="A302" i="1" s="1"/>
  <c r="F301" i="1"/>
  <c r="G301" i="1" s="1"/>
  <c r="A301" i="1" s="1"/>
  <c r="F300" i="1"/>
  <c r="G300" i="1" s="1"/>
  <c r="A300" i="1" s="1"/>
  <c r="F299" i="1"/>
  <c r="G299" i="1" s="1"/>
  <c r="A299" i="1" s="1"/>
  <c r="F298" i="1"/>
  <c r="G298" i="1" s="1"/>
  <c r="F297" i="1"/>
  <c r="G297" i="1" s="1"/>
  <c r="A297" i="1" s="1"/>
  <c r="F296" i="1"/>
  <c r="G296" i="1" s="1"/>
  <c r="F295" i="1"/>
  <c r="G295" i="1" s="1"/>
  <c r="F294" i="1"/>
  <c r="G294" i="1" s="1"/>
  <c r="F293" i="1"/>
  <c r="G293" i="1" s="1"/>
  <c r="A293" i="1" s="1"/>
  <c r="F290" i="1"/>
  <c r="G290" i="1" s="1"/>
  <c r="A290" i="1" s="1"/>
  <c r="F289" i="1"/>
  <c r="G289" i="1" s="1"/>
  <c r="A289" i="1" s="1"/>
  <c r="F288" i="1"/>
  <c r="G288" i="1" s="1"/>
  <c r="A288" i="1" s="1"/>
  <c r="F287" i="1"/>
  <c r="G287" i="1" s="1"/>
  <c r="A287" i="1" s="1"/>
  <c r="F286" i="1"/>
  <c r="G286" i="1" s="1"/>
  <c r="A286" i="1" s="1"/>
  <c r="F285" i="1"/>
  <c r="F284" i="1"/>
  <c r="G284" i="1" s="1"/>
  <c r="A284" i="1" s="1"/>
  <c r="F283" i="1"/>
  <c r="G283" i="1" s="1"/>
  <c r="A283" i="1" s="1"/>
  <c r="F282" i="1"/>
  <c r="F281" i="1"/>
  <c r="G281" i="1" s="1"/>
  <c r="A281" i="1" s="1"/>
  <c r="F280" i="1"/>
  <c r="G280" i="1" s="1"/>
  <c r="F279" i="1"/>
  <c r="G279" i="1" s="1"/>
  <c r="F278" i="1"/>
  <c r="G278" i="1" s="1"/>
  <c r="F277" i="1"/>
  <c r="G277" i="1" s="1"/>
  <c r="A277" i="1" s="1"/>
  <c r="E486" i="7"/>
  <c r="G486" i="7" s="1"/>
  <c r="E485" i="7"/>
  <c r="G485" i="7" s="1"/>
  <c r="E484" i="7"/>
  <c r="G484" i="7" s="1"/>
  <c r="E483" i="7"/>
  <c r="G483" i="7" s="1"/>
  <c r="E482" i="7"/>
  <c r="G482" i="7" s="1"/>
  <c r="E481" i="7"/>
  <c r="G481" i="7" s="1"/>
  <c r="E480" i="7"/>
  <c r="G480" i="7" s="1"/>
  <c r="E479" i="7"/>
  <c r="G479" i="7" s="1"/>
  <c r="E478" i="7"/>
  <c r="G478" i="7" s="1"/>
  <c r="E477" i="7"/>
  <c r="G477" i="7" s="1"/>
  <c r="E476" i="7"/>
  <c r="G476" i="7" s="1"/>
  <c r="E474" i="7"/>
  <c r="G474" i="7" s="1"/>
  <c r="E473" i="7"/>
  <c r="G473" i="7" s="1"/>
  <c r="E472" i="7"/>
  <c r="G472" i="7" s="1"/>
  <c r="E471" i="7"/>
  <c r="G471" i="7" s="1"/>
  <c r="E470" i="7"/>
  <c r="G470" i="7" s="1"/>
  <c r="E469" i="7"/>
  <c r="G469" i="7" s="1"/>
  <c r="E468" i="7"/>
  <c r="G468" i="7" s="1"/>
  <c r="E467" i="7"/>
  <c r="G467" i="7" s="1"/>
  <c r="E466" i="7"/>
  <c r="G466" i="7" s="1"/>
  <c r="E465" i="7"/>
  <c r="G465" i="7" s="1"/>
  <c r="E462" i="7"/>
  <c r="G462" i="7" s="1"/>
  <c r="E461" i="7"/>
  <c r="G461" i="7" s="1"/>
  <c r="E460" i="7"/>
  <c r="G460" i="7" s="1"/>
  <c r="E459" i="7"/>
  <c r="G459" i="7" s="1"/>
  <c r="E458" i="7"/>
  <c r="G458" i="7" s="1"/>
  <c r="E457" i="7"/>
  <c r="G457" i="7" s="1"/>
  <c r="E456" i="7"/>
  <c r="G456" i="7" s="1"/>
  <c r="E455" i="7"/>
  <c r="G455" i="7" s="1"/>
  <c r="E454" i="7"/>
  <c r="G454" i="7" s="1"/>
  <c r="E453" i="7"/>
  <c r="G453" i="7" s="1"/>
  <c r="E450" i="7"/>
  <c r="G450" i="7" s="1"/>
  <c r="E449" i="7"/>
  <c r="G449" i="7" s="1"/>
  <c r="E448" i="7"/>
  <c r="G448" i="7" s="1"/>
  <c r="E447" i="7"/>
  <c r="G447" i="7" s="1"/>
  <c r="E446" i="7"/>
  <c r="G446" i="7" s="1"/>
  <c r="E445" i="7"/>
  <c r="G445" i="7" s="1"/>
  <c r="E444" i="7"/>
  <c r="G444" i="7" s="1"/>
  <c r="E443" i="7"/>
  <c r="G443" i="7" s="1"/>
  <c r="E442" i="7"/>
  <c r="G442" i="7" s="1"/>
  <c r="E441" i="7"/>
  <c r="G441" i="7" s="1"/>
  <c r="E438" i="7"/>
  <c r="G438" i="7" s="1"/>
  <c r="E437" i="7"/>
  <c r="G437" i="7" s="1"/>
  <c r="E436" i="7"/>
  <c r="G436" i="7" s="1"/>
  <c r="E435" i="7"/>
  <c r="G435" i="7" s="1"/>
  <c r="E434" i="7"/>
  <c r="G434" i="7" s="1"/>
  <c r="E433" i="7"/>
  <c r="G433" i="7" s="1"/>
  <c r="E432" i="7"/>
  <c r="G432" i="7" s="1"/>
  <c r="E431" i="7"/>
  <c r="G431" i="7" s="1"/>
  <c r="E430" i="7"/>
  <c r="G430" i="7" s="1"/>
  <c r="E429" i="7"/>
  <c r="G429" i="7" s="1"/>
  <c r="E426" i="7"/>
  <c r="G426" i="7" s="1"/>
  <c r="E425" i="7"/>
  <c r="G425" i="7" s="1"/>
  <c r="E424" i="7"/>
  <c r="G424" i="7" s="1"/>
  <c r="E423" i="7"/>
  <c r="G423" i="7" s="1"/>
  <c r="E422" i="7"/>
  <c r="G422" i="7" s="1"/>
  <c r="E421" i="7"/>
  <c r="G421" i="7" s="1"/>
  <c r="E420" i="7"/>
  <c r="G420" i="7" s="1"/>
  <c r="E419" i="7"/>
  <c r="G419" i="7" s="1"/>
  <c r="E418" i="7"/>
  <c r="G418" i="7" s="1"/>
  <c r="E417" i="7"/>
  <c r="G417" i="7" s="1"/>
  <c r="E414" i="7"/>
  <c r="G414" i="7" s="1"/>
  <c r="E413" i="7"/>
  <c r="G413" i="7" s="1"/>
  <c r="E412" i="7"/>
  <c r="G412" i="7" s="1"/>
  <c r="E411" i="7"/>
  <c r="G411" i="7" s="1"/>
  <c r="E410" i="7"/>
  <c r="G410" i="7" s="1"/>
  <c r="E409" i="7"/>
  <c r="G409" i="7" s="1"/>
  <c r="E408" i="7"/>
  <c r="G408" i="7" s="1"/>
  <c r="E407" i="7"/>
  <c r="G407" i="7" s="1"/>
  <c r="E406" i="7"/>
  <c r="G406" i="7" s="1"/>
  <c r="E405" i="7"/>
  <c r="G405" i="7" s="1"/>
  <c r="E402" i="7"/>
  <c r="G402" i="7" s="1"/>
  <c r="E401" i="7"/>
  <c r="G401" i="7" s="1"/>
  <c r="E400" i="7"/>
  <c r="G400" i="7" s="1"/>
  <c r="E399" i="7"/>
  <c r="G399" i="7" s="1"/>
  <c r="E398" i="7"/>
  <c r="G398" i="7" s="1"/>
  <c r="E397" i="7"/>
  <c r="G397" i="7" s="1"/>
  <c r="E396" i="7"/>
  <c r="G396" i="7" s="1"/>
  <c r="E395" i="7"/>
  <c r="G395" i="7" s="1"/>
  <c r="E394" i="7"/>
  <c r="G394" i="7" s="1"/>
  <c r="E393" i="7"/>
  <c r="G393" i="7" s="1"/>
  <c r="E390" i="7"/>
  <c r="G390" i="7" s="1"/>
  <c r="E389" i="7"/>
  <c r="G389" i="7" s="1"/>
  <c r="E388" i="7"/>
  <c r="G388" i="7" s="1"/>
  <c r="E387" i="7"/>
  <c r="G387" i="7" s="1"/>
  <c r="E386" i="7"/>
  <c r="G386" i="7" s="1"/>
  <c r="E385" i="7"/>
  <c r="G385" i="7" s="1"/>
  <c r="E384" i="7"/>
  <c r="G384" i="7" s="1"/>
  <c r="E383" i="7"/>
  <c r="G383" i="7" s="1"/>
  <c r="E382" i="7"/>
  <c r="G382" i="7" s="1"/>
  <c r="E381" i="7"/>
  <c r="G381" i="7" s="1"/>
  <c r="E366" i="7"/>
  <c r="G366" i="7" s="1"/>
  <c r="E365" i="7"/>
  <c r="G365" i="7" s="1"/>
  <c r="E364" i="7"/>
  <c r="G364" i="7" s="1"/>
  <c r="E363" i="7"/>
  <c r="G363" i="7" s="1"/>
  <c r="E362" i="7"/>
  <c r="G362" i="7" s="1"/>
  <c r="E361" i="7"/>
  <c r="G361" i="7" s="1"/>
  <c r="E360" i="7"/>
  <c r="G360" i="7" s="1"/>
  <c r="E359" i="7"/>
  <c r="G359" i="7" s="1"/>
  <c r="E358" i="7"/>
  <c r="G358" i="7" s="1"/>
  <c r="E357" i="7"/>
  <c r="G357" i="7" s="1"/>
  <c r="E356" i="7"/>
  <c r="E354" i="7"/>
  <c r="G354" i="7" s="1"/>
  <c r="E353" i="7"/>
  <c r="G353" i="7" s="1"/>
  <c r="E352" i="7"/>
  <c r="G352" i="7" s="1"/>
  <c r="E351" i="7"/>
  <c r="G351" i="7" s="1"/>
  <c r="E350" i="7"/>
  <c r="G350" i="7" s="1"/>
  <c r="E349" i="7"/>
  <c r="G349" i="7" s="1"/>
  <c r="E348" i="7"/>
  <c r="G348" i="7" s="1"/>
  <c r="E347" i="7"/>
  <c r="G347" i="7" s="1"/>
  <c r="E346" i="7"/>
  <c r="G346" i="7" s="1"/>
  <c r="E345" i="7"/>
  <c r="G345" i="7" s="1"/>
  <c r="E342" i="7"/>
  <c r="G342" i="7" s="1"/>
  <c r="E341" i="7"/>
  <c r="G341" i="7" s="1"/>
  <c r="E340" i="7"/>
  <c r="G340" i="7" s="1"/>
  <c r="E339" i="7"/>
  <c r="G339" i="7" s="1"/>
  <c r="E338" i="7"/>
  <c r="G338" i="7" s="1"/>
  <c r="E337" i="7"/>
  <c r="G337" i="7" s="1"/>
  <c r="E336" i="7"/>
  <c r="G336" i="7" s="1"/>
  <c r="E335" i="7"/>
  <c r="G335" i="7" s="1"/>
  <c r="E334" i="7"/>
  <c r="G334" i="7" s="1"/>
  <c r="E333" i="7"/>
  <c r="G333" i="7" s="1"/>
  <c r="E330" i="7"/>
  <c r="G330" i="7" s="1"/>
  <c r="E329" i="7"/>
  <c r="G329" i="7" s="1"/>
  <c r="E328" i="7"/>
  <c r="G328" i="7" s="1"/>
  <c r="E327" i="7"/>
  <c r="G327" i="7" s="1"/>
  <c r="E326" i="7"/>
  <c r="G326" i="7" s="1"/>
  <c r="E325" i="7"/>
  <c r="G325" i="7" s="1"/>
  <c r="E324" i="7"/>
  <c r="G324" i="7" s="1"/>
  <c r="E323" i="7"/>
  <c r="G323" i="7" s="1"/>
  <c r="E322" i="7"/>
  <c r="G322" i="7" s="1"/>
  <c r="E321" i="7"/>
  <c r="G321" i="7" s="1"/>
  <c r="E318" i="7"/>
  <c r="G318" i="7" s="1"/>
  <c r="E317" i="7"/>
  <c r="G317" i="7" s="1"/>
  <c r="E316" i="7"/>
  <c r="G316" i="7" s="1"/>
  <c r="E315" i="7"/>
  <c r="G315" i="7" s="1"/>
  <c r="E314" i="7"/>
  <c r="G314" i="7" s="1"/>
  <c r="E313" i="7"/>
  <c r="G313" i="7" s="1"/>
  <c r="E312" i="7"/>
  <c r="G312" i="7" s="1"/>
  <c r="E311" i="7"/>
  <c r="G311" i="7" s="1"/>
  <c r="E310" i="7"/>
  <c r="G310" i="7" s="1"/>
  <c r="E309" i="7"/>
  <c r="G309" i="7" s="1"/>
  <c r="E306" i="7"/>
  <c r="G306" i="7" s="1"/>
  <c r="E305" i="7"/>
  <c r="G305" i="7" s="1"/>
  <c r="E304" i="7"/>
  <c r="G304" i="7" s="1"/>
  <c r="E303" i="7"/>
  <c r="G303" i="7" s="1"/>
  <c r="E302" i="7"/>
  <c r="G302" i="7" s="1"/>
  <c r="E301" i="7"/>
  <c r="G301" i="7" s="1"/>
  <c r="E300" i="7"/>
  <c r="G300" i="7" s="1"/>
  <c r="E299" i="7"/>
  <c r="G299" i="7" s="1"/>
  <c r="E298" i="7"/>
  <c r="G298" i="7" s="1"/>
  <c r="E297" i="7"/>
  <c r="G297" i="7" s="1"/>
  <c r="E294" i="7"/>
  <c r="G294" i="7" s="1"/>
  <c r="E293" i="7"/>
  <c r="G293" i="7" s="1"/>
  <c r="E292" i="7"/>
  <c r="G292" i="7" s="1"/>
  <c r="E291" i="7"/>
  <c r="G291" i="7" s="1"/>
  <c r="E290" i="7"/>
  <c r="G290" i="7" s="1"/>
  <c r="E289" i="7"/>
  <c r="G289" i="7" s="1"/>
  <c r="E288" i="7"/>
  <c r="G288" i="7" s="1"/>
  <c r="E287" i="7"/>
  <c r="G287" i="7" s="1"/>
  <c r="E286" i="7"/>
  <c r="G286" i="7" s="1"/>
  <c r="E285" i="7"/>
  <c r="G285" i="7" s="1"/>
  <c r="E282" i="7"/>
  <c r="G282" i="7" s="1"/>
  <c r="E281" i="7"/>
  <c r="G281" i="7" s="1"/>
  <c r="E280" i="7"/>
  <c r="G280" i="7" s="1"/>
  <c r="E279" i="7"/>
  <c r="G279" i="7" s="1"/>
  <c r="E278" i="7"/>
  <c r="G278" i="7" s="1"/>
  <c r="E277" i="7"/>
  <c r="G277" i="7" s="1"/>
  <c r="E276" i="7"/>
  <c r="G276" i="7" s="1"/>
  <c r="E275" i="7"/>
  <c r="G275" i="7" s="1"/>
  <c r="E274" i="7"/>
  <c r="G274" i="7" s="1"/>
  <c r="E273" i="7"/>
  <c r="G273" i="7" s="1"/>
  <c r="E270" i="7"/>
  <c r="G270" i="7" s="1"/>
  <c r="E269" i="7"/>
  <c r="G269" i="7" s="1"/>
  <c r="E268" i="7"/>
  <c r="G268" i="7" s="1"/>
  <c r="E267" i="7"/>
  <c r="G267" i="7" s="1"/>
  <c r="E266" i="7"/>
  <c r="G266" i="7" s="1"/>
  <c r="E265" i="7"/>
  <c r="G265" i="7" s="1"/>
  <c r="E264" i="7"/>
  <c r="G264" i="7" s="1"/>
  <c r="E263" i="7"/>
  <c r="G263" i="7" s="1"/>
  <c r="E262" i="7"/>
  <c r="G262" i="7" s="1"/>
  <c r="E261" i="7"/>
  <c r="G261" i="7" s="1"/>
  <c r="E251" i="7"/>
  <c r="G251" i="7" s="1"/>
  <c r="E246" i="7"/>
  <c r="G246" i="7" s="1"/>
  <c r="E245" i="7"/>
  <c r="G245" i="7" s="1"/>
  <c r="E244" i="7"/>
  <c r="G244" i="7" s="1"/>
  <c r="E243" i="7"/>
  <c r="G243" i="7" s="1"/>
  <c r="E242" i="7"/>
  <c r="G242" i="7" s="1"/>
  <c r="E241" i="7"/>
  <c r="G241" i="7" s="1"/>
  <c r="E240" i="7"/>
  <c r="G240" i="7" s="1"/>
  <c r="E239" i="7"/>
  <c r="G239" i="7" s="1"/>
  <c r="E238" i="7"/>
  <c r="G238" i="7" s="1"/>
  <c r="E237" i="7"/>
  <c r="G237" i="7" s="1"/>
  <c r="E234" i="7"/>
  <c r="G234" i="7" s="1"/>
  <c r="E233" i="7"/>
  <c r="G233" i="7" s="1"/>
  <c r="E232" i="7"/>
  <c r="G232" i="7" s="1"/>
  <c r="E231" i="7"/>
  <c r="G231" i="7" s="1"/>
  <c r="E230" i="7"/>
  <c r="G230" i="7" s="1"/>
  <c r="E229" i="7"/>
  <c r="G229" i="7" s="1"/>
  <c r="E228" i="7"/>
  <c r="G228" i="7" s="1"/>
  <c r="E227" i="7"/>
  <c r="G227" i="7" s="1"/>
  <c r="E226" i="7"/>
  <c r="G226" i="7" s="1"/>
  <c r="E225" i="7"/>
  <c r="G225" i="7" s="1"/>
  <c r="E222" i="7"/>
  <c r="G222" i="7" s="1"/>
  <c r="E221" i="7"/>
  <c r="G221" i="7" s="1"/>
  <c r="E220" i="7"/>
  <c r="G220" i="7" s="1"/>
  <c r="E219" i="7"/>
  <c r="G219" i="7" s="1"/>
  <c r="E218" i="7"/>
  <c r="G218" i="7" s="1"/>
  <c r="E217" i="7"/>
  <c r="G217" i="7" s="1"/>
  <c r="E216" i="7"/>
  <c r="G216" i="7" s="1"/>
  <c r="E215" i="7"/>
  <c r="G215" i="7" s="1"/>
  <c r="E214" i="7"/>
  <c r="G214" i="7" s="1"/>
  <c r="E213" i="7"/>
  <c r="G213" i="7" s="1"/>
  <c r="E210" i="7"/>
  <c r="G210" i="7" s="1"/>
  <c r="E209" i="7"/>
  <c r="G209" i="7" s="1"/>
  <c r="E208" i="7"/>
  <c r="G208" i="7" s="1"/>
  <c r="E207" i="7"/>
  <c r="G207" i="7" s="1"/>
  <c r="E206" i="7"/>
  <c r="G206" i="7" s="1"/>
  <c r="E205" i="7"/>
  <c r="G205" i="7" s="1"/>
  <c r="E204" i="7"/>
  <c r="G204" i="7" s="1"/>
  <c r="E203" i="7"/>
  <c r="G203" i="7" s="1"/>
  <c r="E202" i="7"/>
  <c r="G202" i="7" s="1"/>
  <c r="E201" i="7"/>
  <c r="G201" i="7" s="1"/>
  <c r="E198" i="7"/>
  <c r="G198" i="7" s="1"/>
  <c r="E197" i="7"/>
  <c r="G197" i="7" s="1"/>
  <c r="E196" i="7"/>
  <c r="G196" i="7" s="1"/>
  <c r="E195" i="7"/>
  <c r="G195" i="7" s="1"/>
  <c r="E194" i="7"/>
  <c r="G194" i="7" s="1"/>
  <c r="E193" i="7"/>
  <c r="G193" i="7" s="1"/>
  <c r="E192" i="7"/>
  <c r="G192" i="7" s="1"/>
  <c r="E191" i="7"/>
  <c r="G191" i="7" s="1"/>
  <c r="E190" i="7"/>
  <c r="G190" i="7" s="1"/>
  <c r="E189" i="7"/>
  <c r="G189" i="7" s="1"/>
  <c r="E186" i="7"/>
  <c r="G186" i="7" s="1"/>
  <c r="E185" i="7"/>
  <c r="G185" i="7" s="1"/>
  <c r="E184" i="7"/>
  <c r="G184" i="7" s="1"/>
  <c r="E183" i="7"/>
  <c r="G183" i="7" s="1"/>
  <c r="E182" i="7"/>
  <c r="G182" i="7" s="1"/>
  <c r="E181" i="7"/>
  <c r="G181" i="7" s="1"/>
  <c r="E180" i="7"/>
  <c r="G180" i="7" s="1"/>
  <c r="E179" i="7"/>
  <c r="G179" i="7" s="1"/>
  <c r="E178" i="7"/>
  <c r="G178" i="7" s="1"/>
  <c r="E177" i="7"/>
  <c r="G177" i="7" s="1"/>
  <c r="E174" i="7"/>
  <c r="G174" i="7" s="1"/>
  <c r="E173" i="7"/>
  <c r="G173" i="7" s="1"/>
  <c r="E172" i="7"/>
  <c r="G172" i="7" s="1"/>
  <c r="E171" i="7"/>
  <c r="G171" i="7" s="1"/>
  <c r="E170" i="7"/>
  <c r="G170" i="7" s="1"/>
  <c r="E169" i="7"/>
  <c r="G169" i="7" s="1"/>
  <c r="E168" i="7"/>
  <c r="G168" i="7" s="1"/>
  <c r="E167" i="7"/>
  <c r="G167" i="7" s="1"/>
  <c r="E166" i="7"/>
  <c r="G166" i="7" s="1"/>
  <c r="E165" i="7"/>
  <c r="G165" i="7" s="1"/>
  <c r="E162" i="7"/>
  <c r="G162" i="7" s="1"/>
  <c r="E161" i="7"/>
  <c r="G161" i="7" s="1"/>
  <c r="E160" i="7"/>
  <c r="G160" i="7" s="1"/>
  <c r="E159" i="7"/>
  <c r="G159" i="7" s="1"/>
  <c r="E158" i="7"/>
  <c r="G158" i="7" s="1"/>
  <c r="E157" i="7"/>
  <c r="G157" i="7" s="1"/>
  <c r="E156" i="7"/>
  <c r="G156" i="7" s="1"/>
  <c r="E155" i="7"/>
  <c r="G155" i="7" s="1"/>
  <c r="E154" i="7"/>
  <c r="G154" i="7" s="1"/>
  <c r="E153" i="7"/>
  <c r="G153" i="7" s="1"/>
  <c r="E150" i="7"/>
  <c r="G150" i="7" s="1"/>
  <c r="E149" i="7"/>
  <c r="G149" i="7" s="1"/>
  <c r="E148" i="7"/>
  <c r="G148" i="7" s="1"/>
  <c r="E147" i="7"/>
  <c r="G147" i="7" s="1"/>
  <c r="E146" i="7"/>
  <c r="G146" i="7" s="1"/>
  <c r="E145" i="7"/>
  <c r="G145" i="7" s="1"/>
  <c r="E144" i="7"/>
  <c r="G144" i="7" s="1"/>
  <c r="E143" i="7"/>
  <c r="G143" i="7" s="1"/>
  <c r="E142" i="7"/>
  <c r="G142" i="7" s="1"/>
  <c r="E141" i="7"/>
  <c r="G141" i="7" s="1"/>
  <c r="E138" i="7"/>
  <c r="G138" i="7" s="1"/>
  <c r="E137" i="7"/>
  <c r="G137" i="7" s="1"/>
  <c r="E136" i="7"/>
  <c r="G136" i="7" s="1"/>
  <c r="E135" i="7"/>
  <c r="G135" i="7" s="1"/>
  <c r="E134" i="7"/>
  <c r="G134" i="7" s="1"/>
  <c r="E133" i="7"/>
  <c r="G133" i="7" s="1"/>
  <c r="E132" i="7"/>
  <c r="G132" i="7" s="1"/>
  <c r="E131" i="7"/>
  <c r="G131" i="7" s="1"/>
  <c r="E130" i="7"/>
  <c r="G130" i="7" s="1"/>
  <c r="E129" i="7"/>
  <c r="G129" i="7" s="1"/>
  <c r="E126" i="7"/>
  <c r="G126" i="7" s="1"/>
  <c r="E125" i="7"/>
  <c r="G125" i="7" s="1"/>
  <c r="E124" i="7"/>
  <c r="G124" i="7" s="1"/>
  <c r="E123" i="7"/>
  <c r="G123" i="7" s="1"/>
  <c r="E122" i="7"/>
  <c r="G122" i="7" s="1"/>
  <c r="E121" i="7"/>
  <c r="G121" i="7" s="1"/>
  <c r="E120" i="7"/>
  <c r="G120" i="7" s="1"/>
  <c r="E119" i="7"/>
  <c r="G119" i="7" s="1"/>
  <c r="E118" i="7"/>
  <c r="G118" i="7" s="1"/>
  <c r="E117" i="7"/>
  <c r="G117" i="7" s="1"/>
  <c r="E114" i="7"/>
  <c r="G114" i="7" s="1"/>
  <c r="E113" i="7"/>
  <c r="G113" i="7" s="1"/>
  <c r="E112" i="7"/>
  <c r="G112" i="7" s="1"/>
  <c r="E111" i="7"/>
  <c r="G111" i="7" s="1"/>
  <c r="E110" i="7"/>
  <c r="G110" i="7" s="1"/>
  <c r="E109" i="7"/>
  <c r="G109" i="7" s="1"/>
  <c r="E108" i="7"/>
  <c r="G108" i="7" s="1"/>
  <c r="E107" i="7"/>
  <c r="G107" i="7" s="1"/>
  <c r="E106" i="7"/>
  <c r="G106" i="7" s="1"/>
  <c r="E105" i="7"/>
  <c r="G105" i="7" s="1"/>
  <c r="E102" i="7"/>
  <c r="G102" i="7" s="1"/>
  <c r="E101" i="7"/>
  <c r="G101" i="7" s="1"/>
  <c r="E100" i="7"/>
  <c r="G100" i="7" s="1"/>
  <c r="E99" i="7"/>
  <c r="G99" i="7" s="1"/>
  <c r="E98" i="7"/>
  <c r="G98" i="7" s="1"/>
  <c r="E97" i="7"/>
  <c r="G97" i="7" s="1"/>
  <c r="E96" i="7"/>
  <c r="G96" i="7" s="1"/>
  <c r="E95" i="7"/>
  <c r="G95" i="7" s="1"/>
  <c r="E94" i="7"/>
  <c r="G94" i="7" s="1"/>
  <c r="E93" i="7"/>
  <c r="G93" i="7" s="1"/>
  <c r="E92" i="7"/>
  <c r="E90" i="7"/>
  <c r="G90" i="7" s="1"/>
  <c r="E89" i="7"/>
  <c r="G89" i="7" s="1"/>
  <c r="E88" i="7"/>
  <c r="G88" i="7" s="1"/>
  <c r="E87" i="7"/>
  <c r="G87" i="7" s="1"/>
  <c r="E86" i="7"/>
  <c r="G86" i="7" s="1"/>
  <c r="E85" i="7"/>
  <c r="G85" i="7" s="1"/>
  <c r="E84" i="7"/>
  <c r="G84" i="7" s="1"/>
  <c r="E83" i="7"/>
  <c r="G83" i="7" s="1"/>
  <c r="E82" i="7"/>
  <c r="G82" i="7" s="1"/>
  <c r="E81" i="7"/>
  <c r="G81" i="7" s="1"/>
  <c r="E78" i="7"/>
  <c r="G78" i="7" s="1"/>
  <c r="E77" i="7"/>
  <c r="G77" i="7" s="1"/>
  <c r="E76" i="7"/>
  <c r="G76" i="7" s="1"/>
  <c r="E75" i="7"/>
  <c r="G75" i="7" s="1"/>
  <c r="E74" i="7"/>
  <c r="G74" i="7" s="1"/>
  <c r="E73" i="7"/>
  <c r="G73" i="7" s="1"/>
  <c r="E72" i="7"/>
  <c r="G72" i="7" s="1"/>
  <c r="E71" i="7"/>
  <c r="G71" i="7" s="1"/>
  <c r="E70" i="7"/>
  <c r="G70" i="7" s="1"/>
  <c r="E69" i="7"/>
  <c r="G69" i="7" s="1"/>
  <c r="E54" i="7"/>
  <c r="G54" i="7" s="1"/>
  <c r="E53" i="7"/>
  <c r="G53" i="7" s="1"/>
  <c r="E52" i="7"/>
  <c r="G52" i="7" s="1"/>
  <c r="E51" i="7"/>
  <c r="G51" i="7" s="1"/>
  <c r="E50" i="7"/>
  <c r="G50" i="7" s="1"/>
  <c r="E49" i="7"/>
  <c r="G49" i="7" s="1"/>
  <c r="E48" i="7"/>
  <c r="G48" i="7" s="1"/>
  <c r="E47" i="7"/>
  <c r="G47" i="7" s="1"/>
  <c r="E46" i="7"/>
  <c r="G46" i="7" s="1"/>
  <c r="E45" i="7"/>
  <c r="G45" i="7" s="1"/>
  <c r="E42" i="7"/>
  <c r="G42" i="7" s="1"/>
  <c r="E41" i="7"/>
  <c r="G41" i="7" s="1"/>
  <c r="E40" i="7"/>
  <c r="G40" i="7" s="1"/>
  <c r="E39" i="7"/>
  <c r="G39" i="7" s="1"/>
  <c r="E38" i="7"/>
  <c r="G38" i="7" s="1"/>
  <c r="E37" i="7"/>
  <c r="G37" i="7" s="1"/>
  <c r="E36" i="7"/>
  <c r="G36" i="7" s="1"/>
  <c r="E35" i="7"/>
  <c r="G35" i="7" s="1"/>
  <c r="E34" i="7"/>
  <c r="G34" i="7" s="1"/>
  <c r="E33" i="7"/>
  <c r="G33" i="7" s="1"/>
  <c r="E12" i="7"/>
  <c r="E5" i="7"/>
  <c r="E18" i="6"/>
  <c r="G18" i="6" s="1"/>
  <c r="E17" i="6"/>
  <c r="G17" i="6" s="1"/>
  <c r="E16" i="6"/>
  <c r="G16" i="6" s="1"/>
  <c r="E15" i="6"/>
  <c r="G15" i="6" s="1"/>
  <c r="E14" i="6"/>
  <c r="G14" i="6" s="1"/>
  <c r="E13" i="6"/>
  <c r="G13" i="6" s="1"/>
  <c r="E12" i="6"/>
  <c r="G12" i="6" s="1"/>
  <c r="E11" i="6"/>
  <c r="G11" i="6" s="1"/>
  <c r="E10" i="6"/>
  <c r="G10" i="6" s="1"/>
  <c r="E9" i="6"/>
  <c r="G9" i="6" s="1"/>
  <c r="E8" i="6"/>
  <c r="G8" i="6" s="1"/>
  <c r="E7" i="6"/>
  <c r="G7" i="6" s="1"/>
  <c r="E6" i="6"/>
  <c r="G6" i="6" s="1"/>
  <c r="E5" i="6"/>
  <c r="G5" i="6" s="1"/>
  <c r="E66" i="4"/>
  <c r="G66" i="4" s="1"/>
  <c r="E65" i="4"/>
  <c r="G65" i="4" s="1"/>
  <c r="E64" i="4"/>
  <c r="G64" i="4" s="1"/>
  <c r="E63" i="4"/>
  <c r="G63" i="4" s="1"/>
  <c r="E62" i="4"/>
  <c r="G62" i="4" s="1"/>
  <c r="E61" i="4"/>
  <c r="G61" i="4" s="1"/>
  <c r="E60" i="4"/>
  <c r="G60" i="4" s="1"/>
  <c r="E59" i="4"/>
  <c r="G59" i="4" s="1"/>
  <c r="E58" i="4"/>
  <c r="G58" i="4" s="1"/>
  <c r="E57" i="4"/>
  <c r="G57" i="4" s="1"/>
  <c r="E56" i="4"/>
  <c r="G56" i="4" s="1"/>
  <c r="E55" i="4"/>
  <c r="G55" i="4" s="1"/>
  <c r="E54" i="4"/>
  <c r="G54" i="4" s="1"/>
  <c r="E53" i="4"/>
  <c r="G53" i="4" s="1"/>
  <c r="E50" i="4"/>
  <c r="G50" i="4" s="1"/>
  <c r="E49" i="4"/>
  <c r="G49" i="4" s="1"/>
  <c r="E48" i="4"/>
  <c r="G48" i="4" s="1"/>
  <c r="E47" i="4"/>
  <c r="G47" i="4" s="1"/>
  <c r="E46" i="4"/>
  <c r="G46" i="4" s="1"/>
  <c r="E45" i="4"/>
  <c r="G45" i="4" s="1"/>
  <c r="E44" i="4"/>
  <c r="G44" i="4" s="1"/>
  <c r="E43" i="4"/>
  <c r="G43" i="4" s="1"/>
  <c r="E42" i="4"/>
  <c r="G42" i="4" s="1"/>
  <c r="E41" i="4"/>
  <c r="G41" i="4" s="1"/>
  <c r="E40" i="4"/>
  <c r="G40" i="4" s="1"/>
  <c r="E39" i="4"/>
  <c r="G39" i="4" s="1"/>
  <c r="E38" i="4"/>
  <c r="G38" i="4" s="1"/>
  <c r="E37" i="4"/>
  <c r="G37" i="4" s="1"/>
  <c r="E36" i="4"/>
  <c r="G36" i="4" s="1"/>
  <c r="E34" i="4"/>
  <c r="G34" i="4" s="1"/>
  <c r="E33" i="4"/>
  <c r="G33" i="4" s="1"/>
  <c r="E32" i="4"/>
  <c r="G32" i="4" s="1"/>
  <c r="E31" i="4"/>
  <c r="G31" i="4" s="1"/>
  <c r="E30" i="4"/>
  <c r="G30" i="4" s="1"/>
  <c r="E29" i="4"/>
  <c r="G29" i="4" s="1"/>
  <c r="E28" i="4"/>
  <c r="G28" i="4" s="1"/>
  <c r="E27" i="4"/>
  <c r="G27" i="4" s="1"/>
  <c r="E26" i="4"/>
  <c r="G26" i="4" s="1"/>
  <c r="E25" i="4"/>
  <c r="G25" i="4" s="1"/>
  <c r="E24" i="4"/>
  <c r="G24" i="4" s="1"/>
  <c r="E23" i="4"/>
  <c r="G23" i="4" s="1"/>
  <c r="E22" i="4"/>
  <c r="G22" i="4" s="1"/>
  <c r="E21" i="4"/>
  <c r="G21" i="4" s="1"/>
  <c r="E18" i="4"/>
  <c r="G18" i="4" s="1"/>
  <c r="E17" i="4"/>
  <c r="E10" i="4"/>
  <c r="E9" i="4"/>
  <c r="E78" i="2"/>
  <c r="G78" i="2" s="1"/>
  <c r="E77" i="2"/>
  <c r="G77" i="2" s="1"/>
  <c r="E76" i="2"/>
  <c r="G76" i="2" s="1"/>
  <c r="E75" i="2"/>
  <c r="G75" i="2" s="1"/>
  <c r="E74" i="2"/>
  <c r="G74" i="2" s="1"/>
  <c r="E73" i="2"/>
  <c r="G73" i="2" s="1"/>
  <c r="E72" i="2"/>
  <c r="G72" i="2" s="1"/>
  <c r="E71" i="2"/>
  <c r="G71" i="2" s="1"/>
  <c r="E70" i="2"/>
  <c r="G70" i="2" s="1"/>
  <c r="E69" i="2"/>
  <c r="G69" i="2" s="1"/>
  <c r="E66" i="2"/>
  <c r="G66" i="2" s="1"/>
  <c r="E65" i="2"/>
  <c r="G65" i="2" s="1"/>
  <c r="E64" i="2"/>
  <c r="G64" i="2" s="1"/>
  <c r="E63" i="2"/>
  <c r="G63" i="2" s="1"/>
  <c r="E62" i="2"/>
  <c r="G62" i="2" s="1"/>
  <c r="E61" i="2"/>
  <c r="G61" i="2" s="1"/>
  <c r="E60" i="2"/>
  <c r="G60" i="2" s="1"/>
  <c r="E59" i="2"/>
  <c r="G59" i="2" s="1"/>
  <c r="E58" i="2"/>
  <c r="G58" i="2" s="1"/>
  <c r="E57" i="2"/>
  <c r="G57" i="2" s="1"/>
  <c r="E54" i="2"/>
  <c r="G54" i="2" s="1"/>
  <c r="E53" i="2"/>
  <c r="G53" i="2" s="1"/>
  <c r="E52" i="2"/>
  <c r="G52" i="2" s="1"/>
  <c r="E51" i="2"/>
  <c r="G51" i="2" s="1"/>
  <c r="E50" i="2"/>
  <c r="G50" i="2" s="1"/>
  <c r="E49" i="2"/>
  <c r="G49" i="2" s="1"/>
  <c r="E48" i="2"/>
  <c r="G48" i="2" s="1"/>
  <c r="E47" i="2"/>
  <c r="G47" i="2" s="1"/>
  <c r="E46" i="2"/>
  <c r="G46" i="2" s="1"/>
  <c r="E45" i="2"/>
  <c r="G45" i="2" s="1"/>
  <c r="E42" i="2"/>
  <c r="G42" i="2" s="1"/>
  <c r="E41" i="2"/>
  <c r="G41" i="2" s="1"/>
  <c r="E40" i="2"/>
  <c r="G40" i="2" s="1"/>
  <c r="E39" i="2"/>
  <c r="G39" i="2" s="1"/>
  <c r="E38" i="2"/>
  <c r="G38" i="2" s="1"/>
  <c r="E37" i="2"/>
  <c r="G37" i="2" s="1"/>
  <c r="E36" i="2"/>
  <c r="G36" i="2" s="1"/>
  <c r="E35" i="2"/>
  <c r="G35" i="2" s="1"/>
  <c r="E34" i="2"/>
  <c r="G34" i="2" s="1"/>
  <c r="E33" i="2"/>
  <c r="G33" i="2" s="1"/>
  <c r="E27" i="2"/>
  <c r="G27" i="2" s="1"/>
  <c r="E26" i="2"/>
  <c r="G26" i="2" s="1"/>
  <c r="E23" i="2"/>
  <c r="E18" i="2"/>
  <c r="G18" i="2" s="1"/>
  <c r="E17" i="2"/>
  <c r="G17" i="2" s="1"/>
  <c r="E16" i="2"/>
  <c r="G16" i="2" s="1"/>
  <c r="E15" i="2"/>
  <c r="G15" i="2" s="1"/>
  <c r="E14" i="2"/>
  <c r="G14" i="2" s="1"/>
  <c r="E13" i="2"/>
  <c r="G13" i="2" s="1"/>
  <c r="E12" i="2"/>
  <c r="G12" i="2" s="1"/>
  <c r="E11" i="2"/>
  <c r="G11" i="2" s="1"/>
  <c r="E10" i="2"/>
  <c r="G10" i="2" s="1"/>
  <c r="E9" i="2"/>
  <c r="G9" i="2" s="1"/>
  <c r="E8" i="2"/>
  <c r="G8" i="2" s="1"/>
  <c r="E7" i="2"/>
  <c r="G7" i="2" s="1"/>
  <c r="E6" i="2"/>
  <c r="G6" i="2" s="1"/>
  <c r="E5" i="2"/>
  <c r="G5" i="2" s="1"/>
  <c r="E150" i="3"/>
  <c r="G150" i="3" s="1"/>
  <c r="E149" i="3"/>
  <c r="G149" i="3" s="1"/>
  <c r="E148" i="3"/>
  <c r="G148" i="3" s="1"/>
  <c r="E147" i="3"/>
  <c r="G147" i="3" s="1"/>
  <c r="E146" i="3"/>
  <c r="G146" i="3" s="1"/>
  <c r="E145" i="3"/>
  <c r="G145" i="3" s="1"/>
  <c r="E144" i="3"/>
  <c r="G144" i="3" s="1"/>
  <c r="E143" i="3"/>
  <c r="G143" i="3" s="1"/>
  <c r="E142" i="3"/>
  <c r="G142" i="3" s="1"/>
  <c r="E141" i="3"/>
  <c r="G141" i="3" s="1"/>
  <c r="E138" i="3"/>
  <c r="G138" i="3" s="1"/>
  <c r="E137" i="3"/>
  <c r="G137" i="3" s="1"/>
  <c r="E136" i="3"/>
  <c r="G136" i="3" s="1"/>
  <c r="E135" i="3"/>
  <c r="G135" i="3" s="1"/>
  <c r="E134" i="3"/>
  <c r="G134" i="3" s="1"/>
  <c r="E133" i="3"/>
  <c r="G133" i="3" s="1"/>
  <c r="E132" i="3"/>
  <c r="G132" i="3" s="1"/>
  <c r="E131" i="3"/>
  <c r="G131" i="3" s="1"/>
  <c r="E130" i="3"/>
  <c r="G130" i="3" s="1"/>
  <c r="E129" i="3"/>
  <c r="G129" i="3" s="1"/>
  <c r="E128" i="3"/>
  <c r="E126" i="3"/>
  <c r="G126" i="3" s="1"/>
  <c r="E125" i="3"/>
  <c r="G125" i="3" s="1"/>
  <c r="E124" i="3"/>
  <c r="G124" i="3" s="1"/>
  <c r="E123" i="3"/>
  <c r="G123" i="3" s="1"/>
  <c r="E122" i="3"/>
  <c r="G122" i="3" s="1"/>
  <c r="E121" i="3"/>
  <c r="G121" i="3" s="1"/>
  <c r="E120" i="3"/>
  <c r="G120" i="3" s="1"/>
  <c r="E119" i="3"/>
  <c r="G119" i="3" s="1"/>
  <c r="E118" i="3"/>
  <c r="G118" i="3" s="1"/>
  <c r="E117" i="3"/>
  <c r="G117" i="3" s="1"/>
  <c r="E116" i="3"/>
  <c r="E114" i="3"/>
  <c r="G114" i="3" s="1"/>
  <c r="E113" i="3"/>
  <c r="G113" i="3" s="1"/>
  <c r="E112" i="3"/>
  <c r="G112" i="3" s="1"/>
  <c r="E111" i="3"/>
  <c r="G111" i="3" s="1"/>
  <c r="E110" i="3"/>
  <c r="G110" i="3" s="1"/>
  <c r="E109" i="3"/>
  <c r="G109" i="3" s="1"/>
  <c r="E108" i="3"/>
  <c r="G108" i="3" s="1"/>
  <c r="E107" i="3"/>
  <c r="G107" i="3" s="1"/>
  <c r="E106" i="3"/>
  <c r="G106" i="3" s="1"/>
  <c r="E105" i="3"/>
  <c r="G105" i="3" s="1"/>
  <c r="E102" i="3"/>
  <c r="G102" i="3" s="1"/>
  <c r="E101" i="3"/>
  <c r="G101" i="3" s="1"/>
  <c r="E100" i="3"/>
  <c r="G100" i="3" s="1"/>
  <c r="E99" i="3"/>
  <c r="G99" i="3" s="1"/>
  <c r="E98" i="3"/>
  <c r="G98" i="3" s="1"/>
  <c r="E97" i="3"/>
  <c r="G97" i="3" s="1"/>
  <c r="E96" i="3"/>
  <c r="G96" i="3" s="1"/>
  <c r="E95" i="3"/>
  <c r="G95" i="3" s="1"/>
  <c r="E94" i="3"/>
  <c r="G94" i="3" s="1"/>
  <c r="E93" i="3"/>
  <c r="G93" i="3" s="1"/>
  <c r="E90" i="3"/>
  <c r="G90" i="3" s="1"/>
  <c r="E89" i="3"/>
  <c r="G89" i="3" s="1"/>
  <c r="E88" i="3"/>
  <c r="G88" i="3" s="1"/>
  <c r="E87" i="3"/>
  <c r="G87" i="3" s="1"/>
  <c r="E86" i="3"/>
  <c r="G86" i="3" s="1"/>
  <c r="E85" i="3"/>
  <c r="G85" i="3" s="1"/>
  <c r="E84" i="3"/>
  <c r="G84" i="3" s="1"/>
  <c r="E83" i="3"/>
  <c r="G83" i="3" s="1"/>
  <c r="E82" i="3"/>
  <c r="G82" i="3" s="1"/>
  <c r="E81" i="3"/>
  <c r="G81" i="3" s="1"/>
  <c r="E78" i="3"/>
  <c r="G78" i="3" s="1"/>
  <c r="E77" i="3"/>
  <c r="G77" i="3" s="1"/>
  <c r="E76" i="3"/>
  <c r="G76" i="3" s="1"/>
  <c r="E75" i="3"/>
  <c r="G75" i="3" s="1"/>
  <c r="E74" i="3"/>
  <c r="G74" i="3" s="1"/>
  <c r="E73" i="3"/>
  <c r="G73" i="3" s="1"/>
  <c r="E72" i="3"/>
  <c r="G72" i="3" s="1"/>
  <c r="E71" i="3"/>
  <c r="G71" i="3" s="1"/>
  <c r="E70" i="3"/>
  <c r="G70" i="3" s="1"/>
  <c r="E69" i="3"/>
  <c r="G69" i="3" s="1"/>
  <c r="E66" i="3"/>
  <c r="G66" i="3" s="1"/>
  <c r="E65" i="3"/>
  <c r="G65" i="3" s="1"/>
  <c r="E64" i="3"/>
  <c r="G64" i="3" s="1"/>
  <c r="E63" i="3"/>
  <c r="G63" i="3" s="1"/>
  <c r="E62" i="3"/>
  <c r="G62" i="3" s="1"/>
  <c r="E61" i="3"/>
  <c r="G61" i="3" s="1"/>
  <c r="E60" i="3"/>
  <c r="G60" i="3" s="1"/>
  <c r="E59" i="3"/>
  <c r="G59" i="3" s="1"/>
  <c r="E58" i="3"/>
  <c r="G58" i="3" s="1"/>
  <c r="E57" i="3"/>
  <c r="G57" i="3" s="1"/>
  <c r="E56" i="3"/>
  <c r="E54" i="3"/>
  <c r="G54" i="3" s="1"/>
  <c r="E53" i="3"/>
  <c r="G53" i="3" s="1"/>
  <c r="E52" i="3"/>
  <c r="G52" i="3" s="1"/>
  <c r="E51" i="3"/>
  <c r="G51" i="3" s="1"/>
  <c r="E50" i="3"/>
  <c r="G50" i="3" s="1"/>
  <c r="E49" i="3"/>
  <c r="G49" i="3" s="1"/>
  <c r="E48" i="3"/>
  <c r="G48" i="3" s="1"/>
  <c r="E47" i="3"/>
  <c r="G47" i="3" s="1"/>
  <c r="E46" i="3"/>
  <c r="G46" i="3" s="1"/>
  <c r="E45" i="3"/>
  <c r="G45" i="3" s="1"/>
  <c r="E42" i="3"/>
  <c r="G42" i="3" s="1"/>
  <c r="E41" i="3"/>
  <c r="G41" i="3" s="1"/>
  <c r="E40" i="3"/>
  <c r="G40" i="3" s="1"/>
  <c r="E39" i="3"/>
  <c r="G39" i="3" s="1"/>
  <c r="E38" i="3"/>
  <c r="G38" i="3" s="1"/>
  <c r="E37" i="3"/>
  <c r="G37" i="3" s="1"/>
  <c r="E36" i="3"/>
  <c r="G36" i="3" s="1"/>
  <c r="E35" i="3"/>
  <c r="G35" i="3" s="1"/>
  <c r="E34" i="3"/>
  <c r="G34" i="3" s="1"/>
  <c r="E33" i="3"/>
  <c r="G33" i="3" s="1"/>
  <c r="E30" i="3"/>
  <c r="G30" i="3" s="1"/>
  <c r="E29" i="3"/>
  <c r="G29" i="3" s="1"/>
  <c r="E28" i="3"/>
  <c r="G28" i="3" s="1"/>
  <c r="E27" i="3"/>
  <c r="G27" i="3" s="1"/>
  <c r="E26" i="3"/>
  <c r="G26" i="3" s="1"/>
  <c r="E25" i="3"/>
  <c r="G25" i="3" s="1"/>
  <c r="E24" i="3"/>
  <c r="G24" i="3" s="1"/>
  <c r="E23" i="3"/>
  <c r="G23" i="3" s="1"/>
  <c r="E22" i="3"/>
  <c r="G22" i="3" s="1"/>
  <c r="E21" i="3"/>
  <c r="G21" i="3" s="1"/>
  <c r="E18" i="3"/>
  <c r="G18" i="3" s="1"/>
  <c r="E17" i="3"/>
  <c r="G17" i="3" s="1"/>
  <c r="E16" i="3"/>
  <c r="G16" i="3" s="1"/>
  <c r="E15" i="3"/>
  <c r="G15" i="3" s="1"/>
  <c r="E14" i="3"/>
  <c r="G14" i="3" s="1"/>
  <c r="E13" i="3"/>
  <c r="G13" i="3" s="1"/>
  <c r="E12" i="3"/>
  <c r="G12" i="3" s="1"/>
  <c r="E11" i="3"/>
  <c r="G11" i="3" s="1"/>
  <c r="E10" i="3"/>
  <c r="G10" i="3" s="1"/>
  <c r="E9" i="3"/>
  <c r="G9" i="3" s="1"/>
  <c r="E8" i="3"/>
  <c r="G8" i="3" s="1"/>
  <c r="E7" i="3"/>
  <c r="G7" i="3" s="1"/>
  <c r="E6" i="3"/>
  <c r="G6" i="3" s="1"/>
  <c r="E5" i="3"/>
  <c r="G5" i="3" s="1"/>
  <c r="F142" i="1"/>
  <c r="G142" i="1" s="1"/>
  <c r="A142" i="1" s="1"/>
  <c r="F126" i="1"/>
  <c r="G126" i="1" s="1"/>
  <c r="A126" i="1" s="1"/>
  <c r="F125" i="1"/>
  <c r="G125" i="1" s="1"/>
  <c r="A125" i="1" s="1"/>
  <c r="F124" i="1"/>
  <c r="G124" i="1" s="1"/>
  <c r="A124" i="1" s="1"/>
  <c r="F123" i="1"/>
  <c r="G123" i="1" s="1"/>
  <c r="A123" i="1" s="1"/>
  <c r="F122" i="1"/>
  <c r="G122" i="1" s="1"/>
  <c r="A122" i="1" s="1"/>
  <c r="F121" i="1"/>
  <c r="G121" i="1" s="1"/>
  <c r="A121" i="1" s="1"/>
  <c r="F120" i="1"/>
  <c r="G120" i="1" s="1"/>
  <c r="A120" i="1" s="1"/>
  <c r="F119" i="1"/>
  <c r="G119" i="1" s="1"/>
  <c r="A119" i="1" s="1"/>
  <c r="F118" i="1"/>
  <c r="G118" i="1" s="1"/>
  <c r="F117" i="1"/>
  <c r="G117" i="1" s="1"/>
  <c r="A117" i="1" s="1"/>
  <c r="F116" i="1"/>
  <c r="G116" i="1" s="1"/>
  <c r="F115" i="1"/>
  <c r="G115" i="1" s="1"/>
  <c r="F114" i="1"/>
  <c r="G114" i="1" s="1"/>
  <c r="F113" i="1"/>
  <c r="G113" i="1" s="1"/>
  <c r="A113" i="1" s="1"/>
  <c r="F110" i="1"/>
  <c r="G110" i="1" s="1"/>
  <c r="A110" i="1" s="1"/>
  <c r="F109" i="1"/>
  <c r="G109" i="1" s="1"/>
  <c r="A109" i="1" s="1"/>
  <c r="F108" i="1"/>
  <c r="G108" i="1" s="1"/>
  <c r="A108" i="1" s="1"/>
  <c r="F107" i="1"/>
  <c r="G107" i="1" s="1"/>
  <c r="A107" i="1" s="1"/>
  <c r="F106" i="1"/>
  <c r="G106" i="1" s="1"/>
  <c r="A106" i="1" s="1"/>
  <c r="F105" i="1"/>
  <c r="G105" i="1" s="1"/>
  <c r="A105" i="1" s="1"/>
  <c r="F104" i="1"/>
  <c r="G104" i="1" s="1"/>
  <c r="A104" i="1" s="1"/>
  <c r="F103" i="1"/>
  <c r="G103" i="1" s="1"/>
  <c r="A103" i="1" s="1"/>
  <c r="F102" i="1"/>
  <c r="G102" i="1" s="1"/>
  <c r="A102" i="1" s="1"/>
  <c r="G101" i="1"/>
  <c r="A101" i="1" s="1"/>
  <c r="F100" i="1"/>
  <c r="G100" i="1" s="1"/>
  <c r="F99" i="1"/>
  <c r="G99" i="1" s="1"/>
  <c r="F98" i="1"/>
  <c r="G98" i="1" s="1"/>
  <c r="F97" i="1"/>
  <c r="G97" i="1" s="1"/>
  <c r="A97" i="1" s="1"/>
  <c r="F94" i="1"/>
  <c r="G94" i="1" s="1"/>
  <c r="A94" i="1" s="1"/>
  <c r="F93" i="1"/>
  <c r="G93" i="1" s="1"/>
  <c r="A93" i="1" s="1"/>
  <c r="F92" i="1"/>
  <c r="G92" i="1" s="1"/>
  <c r="A92" i="1" s="1"/>
  <c r="F91" i="1"/>
  <c r="G91" i="1" s="1"/>
  <c r="A91" i="1" s="1"/>
  <c r="F90" i="1"/>
  <c r="G90" i="1" s="1"/>
  <c r="A90" i="1" s="1"/>
  <c r="F89" i="1"/>
  <c r="G89" i="1" s="1"/>
  <c r="A89" i="1" s="1"/>
  <c r="F88" i="1"/>
  <c r="G88" i="1" s="1"/>
  <c r="A88" i="1" s="1"/>
  <c r="F87" i="1"/>
  <c r="G87" i="1" s="1"/>
  <c r="A87" i="1" s="1"/>
  <c r="F86" i="1"/>
  <c r="G86" i="1" s="1"/>
  <c r="F85" i="1"/>
  <c r="G85" i="1" s="1"/>
  <c r="A85" i="1" s="1"/>
  <c r="F84" i="1"/>
  <c r="G84" i="1" s="1"/>
  <c r="F83" i="1"/>
  <c r="G83" i="1" s="1"/>
  <c r="F82" i="1"/>
  <c r="G82" i="1" s="1"/>
  <c r="F81" i="1"/>
  <c r="G81" i="1" s="1"/>
  <c r="A81" i="1" s="1"/>
  <c r="F80" i="1"/>
  <c r="G80" i="1" s="1"/>
  <c r="F78" i="1"/>
  <c r="G78" i="1" s="1"/>
  <c r="A78" i="1" s="1"/>
  <c r="F77" i="1"/>
  <c r="G77" i="1" s="1"/>
  <c r="A77" i="1" s="1"/>
  <c r="F76" i="1"/>
  <c r="G76" i="1" s="1"/>
  <c r="A76" i="1" s="1"/>
  <c r="F75" i="1"/>
  <c r="G75" i="1" s="1"/>
  <c r="A75" i="1" s="1"/>
  <c r="G74" i="1"/>
  <c r="A74" i="1" s="1"/>
  <c r="F73" i="1"/>
  <c r="G73" i="1" s="1"/>
  <c r="A73" i="1" s="1"/>
  <c r="F72" i="1"/>
  <c r="G72" i="1" s="1"/>
  <c r="A72" i="1" s="1"/>
  <c r="F71" i="1"/>
  <c r="G71" i="1" s="1"/>
  <c r="A71" i="1" s="1"/>
  <c r="F70" i="1"/>
  <c r="G70" i="1" s="1"/>
  <c r="F69" i="1"/>
  <c r="G69" i="1" s="1"/>
  <c r="A69" i="1" s="1"/>
  <c r="F68" i="1"/>
  <c r="G68" i="1" s="1"/>
  <c r="F67" i="1"/>
  <c r="G67" i="1" s="1"/>
  <c r="F66" i="1"/>
  <c r="G66" i="1" s="1"/>
  <c r="F65" i="1"/>
  <c r="G65" i="1" s="1"/>
  <c r="A65" i="1" s="1"/>
  <c r="F60" i="1"/>
  <c r="F53" i="1"/>
  <c r="F46" i="1"/>
  <c r="G46" i="1" s="1"/>
  <c r="A46" i="1" s="1"/>
  <c r="F45" i="1"/>
  <c r="G45" i="1" s="1"/>
  <c r="A45" i="1" s="1"/>
  <c r="F44" i="1"/>
  <c r="G44" i="1" s="1"/>
  <c r="A44" i="1" s="1"/>
  <c r="F43" i="1"/>
  <c r="G43" i="1" s="1"/>
  <c r="A43" i="1" s="1"/>
  <c r="G42" i="1"/>
  <c r="A42" i="1" s="1"/>
  <c r="F41" i="1"/>
  <c r="G41" i="1" s="1"/>
  <c r="A41" i="1" s="1"/>
  <c r="F40" i="1"/>
  <c r="G40" i="1" s="1"/>
  <c r="A40" i="1" s="1"/>
  <c r="F39" i="1"/>
  <c r="G39" i="1" s="1"/>
  <c r="A39" i="1" s="1"/>
  <c r="F38" i="1"/>
  <c r="G38" i="1" s="1"/>
  <c r="F37" i="1"/>
  <c r="G37" i="1" s="1"/>
  <c r="A37" i="1" s="1"/>
  <c r="F36" i="1"/>
  <c r="G36" i="1" s="1"/>
  <c r="F35" i="1"/>
  <c r="G35" i="1" s="1"/>
  <c r="F34" i="1"/>
  <c r="G34" i="1" s="1"/>
  <c r="F33" i="1"/>
  <c r="G33" i="1" s="1"/>
  <c r="A33" i="1" s="1"/>
  <c r="D486" i="7"/>
  <c r="D485" i="7"/>
  <c r="D484" i="7"/>
  <c r="D483" i="7"/>
  <c r="D482" i="7"/>
  <c r="D481" i="7"/>
  <c r="D480" i="7"/>
  <c r="D479" i="7"/>
  <c r="D478" i="7"/>
  <c r="D477" i="7"/>
  <c r="D476" i="7"/>
  <c r="D475" i="7"/>
  <c r="D474" i="7"/>
  <c r="D473" i="7"/>
  <c r="D472" i="7"/>
  <c r="D471" i="7"/>
  <c r="D470" i="7"/>
  <c r="D469" i="7"/>
  <c r="D468" i="7"/>
  <c r="D467" i="7"/>
  <c r="D466" i="7"/>
  <c r="D465" i="7"/>
  <c r="D464" i="7"/>
  <c r="D463" i="7"/>
  <c r="D462" i="7"/>
  <c r="D461" i="7"/>
  <c r="D460" i="7"/>
  <c r="D459" i="7"/>
  <c r="D458" i="7"/>
  <c r="D457" i="7"/>
  <c r="D456" i="7"/>
  <c r="D455" i="7"/>
  <c r="D454" i="7"/>
  <c r="D453" i="7"/>
  <c r="D452" i="7"/>
  <c r="D451" i="7"/>
  <c r="D450" i="7"/>
  <c r="D449" i="7"/>
  <c r="D448" i="7"/>
  <c r="D447" i="7"/>
  <c r="D446" i="7"/>
  <c r="D445" i="7"/>
  <c r="D444" i="7"/>
  <c r="D443" i="7"/>
  <c r="D442" i="7"/>
  <c r="D441" i="7"/>
  <c r="D440" i="7"/>
  <c r="D439" i="7"/>
  <c r="D438" i="7"/>
  <c r="D437" i="7"/>
  <c r="D436" i="7"/>
  <c r="D435" i="7"/>
  <c r="D434" i="7"/>
  <c r="D433" i="7"/>
  <c r="D432" i="7"/>
  <c r="D431" i="7"/>
  <c r="D430" i="7"/>
  <c r="D429" i="7"/>
  <c r="D428" i="7"/>
  <c r="D427" i="7"/>
  <c r="D426" i="7"/>
  <c r="D425" i="7"/>
  <c r="D424" i="7"/>
  <c r="D423" i="7"/>
  <c r="D422" i="7"/>
  <c r="D421" i="7"/>
  <c r="D420" i="7"/>
  <c r="D419" i="7"/>
  <c r="D418" i="7"/>
  <c r="D417" i="7"/>
  <c r="D416" i="7"/>
  <c r="D415" i="7"/>
  <c r="F476" i="7"/>
  <c r="F475" i="7"/>
  <c r="F464" i="7"/>
  <c r="F463" i="7" s="1"/>
  <c r="F1051" i="1" s="1"/>
  <c r="F452" i="7"/>
  <c r="F968" i="1" s="1"/>
  <c r="F440" i="7"/>
  <c r="F956" i="1" s="1"/>
  <c r="F439" i="7"/>
  <c r="F955" i="1" s="1"/>
  <c r="D414" i="7"/>
  <c r="D413" i="7"/>
  <c r="D412" i="7"/>
  <c r="D411" i="7"/>
  <c r="D410" i="7"/>
  <c r="D409" i="7"/>
  <c r="D408" i="7"/>
  <c r="D407" i="7"/>
  <c r="D406" i="7"/>
  <c r="D405" i="7"/>
  <c r="D404" i="7"/>
  <c r="D403" i="7"/>
  <c r="D402" i="7"/>
  <c r="D401" i="7"/>
  <c r="D400" i="7"/>
  <c r="D399" i="7"/>
  <c r="D398" i="7"/>
  <c r="D397" i="7"/>
  <c r="D396" i="7"/>
  <c r="D395" i="7"/>
  <c r="D394" i="7"/>
  <c r="D393" i="7"/>
  <c r="D392" i="7"/>
  <c r="D391" i="7"/>
  <c r="D390" i="7"/>
  <c r="D389" i="7"/>
  <c r="D388" i="7"/>
  <c r="D387" i="7"/>
  <c r="D386" i="7"/>
  <c r="D385" i="7"/>
  <c r="D384" i="7"/>
  <c r="D383" i="7"/>
  <c r="D382" i="7"/>
  <c r="D381" i="7"/>
  <c r="D380" i="7"/>
  <c r="D379" i="7"/>
  <c r="D366" i="7"/>
  <c r="D365" i="7"/>
  <c r="D364" i="7"/>
  <c r="D363" i="7"/>
  <c r="D362" i="7"/>
  <c r="D361" i="7"/>
  <c r="D360" i="7"/>
  <c r="D359" i="7"/>
  <c r="D358" i="7"/>
  <c r="D357" i="7"/>
  <c r="D356" i="7"/>
  <c r="D355" i="7"/>
  <c r="D354" i="7"/>
  <c r="D353" i="7"/>
  <c r="D352" i="7"/>
  <c r="D351" i="7"/>
  <c r="D350" i="7"/>
  <c r="D349" i="7"/>
  <c r="D348" i="7"/>
  <c r="D347" i="7"/>
  <c r="D346" i="7"/>
  <c r="D345" i="7"/>
  <c r="D344" i="7"/>
  <c r="D343" i="7"/>
  <c r="D342" i="7"/>
  <c r="D341" i="7"/>
  <c r="D340" i="7"/>
  <c r="D339" i="7"/>
  <c r="D338" i="7"/>
  <c r="D337" i="7"/>
  <c r="D336" i="7"/>
  <c r="D335" i="7"/>
  <c r="D334" i="7"/>
  <c r="D333" i="7"/>
  <c r="D332" i="7"/>
  <c r="D331" i="7"/>
  <c r="F428" i="7"/>
  <c r="F944" i="1" s="1"/>
  <c r="F416" i="7"/>
  <c r="F920" i="1" s="1"/>
  <c r="F404" i="7"/>
  <c r="F896" i="1" s="1"/>
  <c r="F392" i="7"/>
  <c r="F884" i="1" s="1"/>
  <c r="F380" i="7"/>
  <c r="F368" i="7" s="1"/>
  <c r="F860" i="1" s="1"/>
  <c r="F356" i="7"/>
  <c r="F848" i="1" s="1"/>
  <c r="F355" i="7"/>
  <c r="F847" i="1" s="1"/>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D274" i="7"/>
  <c r="D273" i="7"/>
  <c r="D272" i="7"/>
  <c r="D271" i="7"/>
  <c r="D270" i="7"/>
  <c r="D269" i="7"/>
  <c r="D268" i="7"/>
  <c r="D267" i="7"/>
  <c r="D266" i="7"/>
  <c r="D265" i="7"/>
  <c r="D264" i="7"/>
  <c r="D263" i="7"/>
  <c r="D262" i="7"/>
  <c r="D261" i="7"/>
  <c r="D260" i="7"/>
  <c r="D259" i="7"/>
  <c r="D258" i="7"/>
  <c r="D257" i="7"/>
  <c r="D256" i="7"/>
  <c r="D255" i="7"/>
  <c r="D254" i="7"/>
  <c r="D253" i="7"/>
  <c r="D252" i="7"/>
  <c r="D251" i="7"/>
  <c r="D250" i="7"/>
  <c r="D249" i="7"/>
  <c r="D248" i="7"/>
  <c r="D247" i="7"/>
  <c r="F344" i="7"/>
  <c r="F836" i="1" s="1"/>
  <c r="F332" i="7"/>
  <c r="F824" i="1" s="1"/>
  <c r="F320" i="7"/>
  <c r="F319" i="7" s="1"/>
  <c r="F799" i="1" s="1"/>
  <c r="F308" i="7"/>
  <c r="F776" i="1" s="1"/>
  <c r="F296" i="7"/>
  <c r="F752" i="1" s="1"/>
  <c r="F284" i="7"/>
  <c r="F704" i="1" s="1"/>
  <c r="F272" i="7"/>
  <c r="F656" i="1" s="1"/>
  <c r="D246" i="7"/>
  <c r="D245" i="7"/>
  <c r="D244" i="7"/>
  <c r="D243" i="7"/>
  <c r="D242" i="7"/>
  <c r="D241" i="7"/>
  <c r="D240" i="7"/>
  <c r="D239" i="7"/>
  <c r="D238" i="7"/>
  <c r="D237" i="7"/>
  <c r="D236" i="7"/>
  <c r="D235" i="7"/>
  <c r="F260" i="7"/>
  <c r="F248" i="7" s="1"/>
  <c r="F620" i="1" s="1"/>
  <c r="F236" i="7"/>
  <c r="F536" i="1" s="1"/>
  <c r="F224" i="7"/>
  <c r="F223" i="7" s="1"/>
  <c r="F511" i="1" s="1"/>
  <c r="F212" i="7"/>
  <c r="F500" i="1" s="1"/>
  <c r="F200" i="7"/>
  <c r="F199" i="7" s="1"/>
  <c r="F487" i="1" s="1"/>
  <c r="F188" i="7"/>
  <c r="F476" i="1" s="1"/>
  <c r="F176" i="7"/>
  <c r="F175" i="7" s="1"/>
  <c r="F463" i="1" s="1"/>
  <c r="F164" i="7"/>
  <c r="F452" i="1" s="1"/>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18" i="7"/>
  <c r="D17" i="7"/>
  <c r="D16" i="7"/>
  <c r="D14" i="7"/>
  <c r="D13" i="7"/>
  <c r="D12" i="7"/>
  <c r="D11" i="7"/>
  <c r="D10" i="7"/>
  <c r="D9" i="7"/>
  <c r="D8" i="7"/>
  <c r="D7" i="7"/>
  <c r="D6" i="7"/>
  <c r="D5" i="7"/>
  <c r="D3" i="7"/>
  <c r="F152" i="7"/>
  <c r="F440" i="1" s="1"/>
  <c r="F151" i="7"/>
  <c r="F439" i="1" s="1"/>
  <c r="F140" i="7"/>
  <c r="F139" i="7" s="1"/>
  <c r="F427" i="1" s="1"/>
  <c r="F128" i="7"/>
  <c r="F416" i="1" s="1"/>
  <c r="F116" i="7"/>
  <c r="F404" i="1" s="1"/>
  <c r="F104" i="7"/>
  <c r="F392" i="1" s="1"/>
  <c r="F92" i="7"/>
  <c r="F380" i="1" s="1"/>
  <c r="G380" i="1" s="1"/>
  <c r="F80" i="7"/>
  <c r="F368" i="1" s="1"/>
  <c r="F68" i="7"/>
  <c r="F356" i="1" s="1"/>
  <c r="F44" i="7"/>
  <c r="F332" i="1" s="1"/>
  <c r="F32" i="7"/>
  <c r="F320" i="1" s="1"/>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F140" i="3"/>
  <c r="F788" i="1" s="1"/>
  <c r="F128" i="3"/>
  <c r="F764" i="1" s="1"/>
  <c r="F116" i="3"/>
  <c r="F728" i="1" s="1"/>
  <c r="G728" i="1" s="1"/>
  <c r="F104" i="3"/>
  <c r="F716" i="1" s="1"/>
  <c r="F92" i="3"/>
  <c r="F680" i="1" s="1"/>
  <c r="F80" i="3"/>
  <c r="F668" i="1" s="1"/>
  <c r="G668" i="1" s="1"/>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I10" i="3" s="1"/>
  <c r="D9" i="3"/>
  <c r="D8" i="3"/>
  <c r="D7" i="3"/>
  <c r="I7" i="3" s="1"/>
  <c r="D6" i="3"/>
  <c r="I6" i="3" s="1"/>
  <c r="D5" i="3"/>
  <c r="F68" i="3"/>
  <c r="F608" i="1" s="1"/>
  <c r="F56" i="3"/>
  <c r="F55" i="3"/>
  <c r="F595" i="1" s="1"/>
  <c r="F44" i="3"/>
  <c r="F584" i="1" s="1"/>
  <c r="F32" i="3"/>
  <c r="F572" i="1" s="1"/>
  <c r="F20" i="3"/>
  <c r="F560" i="1" s="1"/>
  <c r="D78" i="2"/>
  <c r="D77" i="2"/>
  <c r="D76" i="2"/>
  <c r="D75" i="2"/>
  <c r="D74" i="2"/>
  <c r="D73" i="2"/>
  <c r="D72" i="2"/>
  <c r="D71" i="2"/>
  <c r="D70" i="2"/>
  <c r="D69" i="2"/>
  <c r="D68" i="2"/>
  <c r="D67" i="2"/>
  <c r="D66" i="2"/>
  <c r="D65" i="2"/>
  <c r="D64" i="2"/>
  <c r="D63" i="2"/>
  <c r="D62" i="2"/>
  <c r="D61" i="2"/>
  <c r="D60" i="2"/>
  <c r="D59" i="2"/>
  <c r="D58" i="2"/>
  <c r="D57" i="2"/>
  <c r="D56" i="2"/>
  <c r="D55" i="2"/>
  <c r="F68" i="2"/>
  <c r="F67" i="2" s="1"/>
  <c r="F1039" i="1" s="1"/>
  <c r="F56" i="2"/>
  <c r="F1028" i="1" s="1"/>
  <c r="D18" i="2"/>
  <c r="D17" i="2"/>
  <c r="D16" i="2"/>
  <c r="D15" i="2"/>
  <c r="D14" i="2"/>
  <c r="D13" i="2"/>
  <c r="D12" i="2"/>
  <c r="D11" i="2"/>
  <c r="D10" i="2"/>
  <c r="I10" i="2" s="1"/>
  <c r="D9" i="2"/>
  <c r="D8" i="2"/>
  <c r="D7" i="2"/>
  <c r="D6" i="2"/>
  <c r="I6" i="2" s="1"/>
  <c r="D5" i="2"/>
  <c r="D4"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F44" i="2"/>
  <c r="F32" i="2"/>
  <c r="D66" i="4"/>
  <c r="D65" i="4"/>
  <c r="D64" i="4"/>
  <c r="D63" i="4"/>
  <c r="D62" i="4"/>
  <c r="D61" i="4"/>
  <c r="D60" i="4"/>
  <c r="D59" i="4"/>
  <c r="D58" i="4"/>
  <c r="D57" i="4"/>
  <c r="D56" i="4"/>
  <c r="I56" i="4" s="1"/>
  <c r="D55" i="4"/>
  <c r="D54" i="4"/>
  <c r="D53" i="4"/>
  <c r="D52" i="4"/>
  <c r="D50" i="4"/>
  <c r="D49" i="4"/>
  <c r="D48" i="4"/>
  <c r="D47" i="4"/>
  <c r="D46" i="4"/>
  <c r="D45" i="4"/>
  <c r="D44" i="4"/>
  <c r="D43" i="4"/>
  <c r="D42" i="4"/>
  <c r="I42" i="4" s="1"/>
  <c r="D41" i="4"/>
  <c r="D40" i="4"/>
  <c r="D39" i="4"/>
  <c r="I39" i="4" s="1"/>
  <c r="D38" i="4"/>
  <c r="I38" i="4" s="1"/>
  <c r="D37" i="4"/>
  <c r="D36" i="4"/>
  <c r="D34" i="4"/>
  <c r="D33" i="4"/>
  <c r="D32" i="4"/>
  <c r="D31" i="4"/>
  <c r="D30" i="4"/>
  <c r="D29" i="4"/>
  <c r="D28" i="4"/>
  <c r="D27" i="4"/>
  <c r="D26" i="4"/>
  <c r="I26" i="4" s="1"/>
  <c r="D25" i="4"/>
  <c r="D24" i="4"/>
  <c r="D23" i="4"/>
  <c r="D22" i="4"/>
  <c r="I22" i="4" s="1"/>
  <c r="D21" i="4"/>
  <c r="D20" i="4"/>
  <c r="D19" i="4"/>
  <c r="D18" i="4"/>
  <c r="D17" i="4"/>
  <c r="D16" i="4"/>
  <c r="D15" i="4"/>
  <c r="D14" i="4"/>
  <c r="D13" i="4"/>
  <c r="D12" i="4"/>
  <c r="D11" i="4"/>
  <c r="D10" i="4"/>
  <c r="D9" i="4"/>
  <c r="D8" i="4"/>
  <c r="D7" i="4"/>
  <c r="D6" i="4"/>
  <c r="D5" i="4"/>
  <c r="D30" i="5"/>
  <c r="D29" i="5"/>
  <c r="D28" i="5"/>
  <c r="D27" i="5"/>
  <c r="D26" i="5"/>
  <c r="D25" i="5"/>
  <c r="D24" i="5"/>
  <c r="D23" i="5"/>
  <c r="D22" i="5"/>
  <c r="D21" i="5"/>
  <c r="D20" i="5"/>
  <c r="D19" i="5"/>
  <c r="E20" i="5"/>
  <c r="D18" i="5"/>
  <c r="D17" i="5"/>
  <c r="D16" i="5"/>
  <c r="D15" i="5"/>
  <c r="D14" i="5"/>
  <c r="D13" i="5"/>
  <c r="D12" i="5"/>
  <c r="D11" i="5"/>
  <c r="D10" i="5"/>
  <c r="I10" i="5" s="1"/>
  <c r="D9" i="5"/>
  <c r="D8" i="5"/>
  <c r="I8" i="5" s="1"/>
  <c r="D7" i="5"/>
  <c r="I7" i="5" s="1"/>
  <c r="D6" i="5"/>
  <c r="I6" i="5" s="1"/>
  <c r="D5" i="5"/>
  <c r="D4" i="5"/>
  <c r="D18" i="6"/>
  <c r="D17" i="6"/>
  <c r="D16" i="6"/>
  <c r="D15" i="6"/>
  <c r="D14" i="6"/>
  <c r="D13" i="6"/>
  <c r="D12" i="6"/>
  <c r="D11" i="6"/>
  <c r="D10" i="6"/>
  <c r="I10" i="6" s="1"/>
  <c r="D9" i="6"/>
  <c r="D8" i="6"/>
  <c r="I8" i="6" s="1"/>
  <c r="D7" i="6"/>
  <c r="I7" i="6" s="1"/>
  <c r="D6" i="6"/>
  <c r="I6" i="6" s="1"/>
  <c r="D5" i="6"/>
  <c r="D4" i="6"/>
  <c r="F20" i="5"/>
  <c r="F932" i="1" s="1"/>
  <c r="E4" i="5"/>
  <c r="E3" i="5" s="1"/>
  <c r="H40" i="7" l="1"/>
  <c r="I40" i="7"/>
  <c r="H68" i="7"/>
  <c r="H116" i="7"/>
  <c r="H136" i="7"/>
  <c r="I136" i="7"/>
  <c r="H152" i="7"/>
  <c r="H204" i="7"/>
  <c r="I204" i="7"/>
  <c r="H216" i="7"/>
  <c r="I216" i="7"/>
  <c r="H232" i="7"/>
  <c r="I232" i="7"/>
  <c r="H265" i="7"/>
  <c r="I265" i="7"/>
  <c r="H289" i="7"/>
  <c r="I289" i="7"/>
  <c r="H313" i="7"/>
  <c r="I313" i="7"/>
  <c r="H338" i="7"/>
  <c r="I338" i="7"/>
  <c r="H366" i="7"/>
  <c r="I366" i="7"/>
  <c r="H402" i="7"/>
  <c r="I402" i="7"/>
  <c r="H424" i="7"/>
  <c r="I424" i="7"/>
  <c r="H464" i="7"/>
  <c r="H476" i="7"/>
  <c r="I476" i="7"/>
  <c r="I34" i="1"/>
  <c r="A34" i="1"/>
  <c r="I38" i="1"/>
  <c r="A38" i="1"/>
  <c r="I70" i="1"/>
  <c r="A70" i="1"/>
  <c r="I296" i="1"/>
  <c r="A296" i="1"/>
  <c r="H326" i="1"/>
  <c r="I326" i="1"/>
  <c r="H364" i="1"/>
  <c r="I364" i="1"/>
  <c r="H378" i="1"/>
  <c r="I378" i="1"/>
  <c r="H394" i="1"/>
  <c r="I394" i="1"/>
  <c r="H412" i="1"/>
  <c r="I412" i="1"/>
  <c r="H426" i="1"/>
  <c r="I426" i="1"/>
  <c r="H450" i="1"/>
  <c r="I450" i="1"/>
  <c r="H466" i="1"/>
  <c r="I466" i="1"/>
  <c r="I480" i="1"/>
  <c r="H480" i="1"/>
  <c r="H498" i="1"/>
  <c r="I498" i="1"/>
  <c r="H28" i="7"/>
  <c r="H825" i="1"/>
  <c r="I825" i="1"/>
  <c r="H833" i="1"/>
  <c r="I833" i="1"/>
  <c r="H902" i="1"/>
  <c r="I902" i="1"/>
  <c r="H928" i="1"/>
  <c r="I928" i="1"/>
  <c r="H1069" i="1"/>
  <c r="I1069" i="1"/>
  <c r="H157" i="1"/>
  <c r="I157" i="1"/>
  <c r="H175" i="1"/>
  <c r="I175" i="1"/>
  <c r="H198" i="1"/>
  <c r="I198" i="1"/>
  <c r="H218" i="1"/>
  <c r="I218" i="1"/>
  <c r="H242" i="1"/>
  <c r="I242" i="1"/>
  <c r="H265" i="1"/>
  <c r="I265" i="1"/>
  <c r="H395" i="1"/>
  <c r="I395" i="1"/>
  <c r="H876" i="1"/>
  <c r="I876" i="1"/>
  <c r="H263" i="1"/>
  <c r="I263" i="1"/>
  <c r="D10" i="1"/>
  <c r="H173" i="7"/>
  <c r="I173" i="7"/>
  <c r="H282" i="7"/>
  <c r="I282" i="7"/>
  <c r="H359" i="7"/>
  <c r="I359" i="7"/>
  <c r="H425" i="7"/>
  <c r="I425" i="7"/>
  <c r="H469" i="7"/>
  <c r="I469" i="7"/>
  <c r="I67" i="1"/>
  <c r="A67" i="1"/>
  <c r="I84" i="1"/>
  <c r="A84" i="1"/>
  <c r="I98" i="1"/>
  <c r="A98" i="1"/>
  <c r="I116" i="1"/>
  <c r="A116" i="1"/>
  <c r="E56" i="2"/>
  <c r="G56" i="2" s="1"/>
  <c r="H56" i="2" s="1"/>
  <c r="E4" i="6"/>
  <c r="E344" i="7"/>
  <c r="E440" i="7"/>
  <c r="I279" i="1"/>
  <c r="A279" i="1"/>
  <c r="H323" i="1"/>
  <c r="I323" i="1"/>
  <c r="H327" i="1"/>
  <c r="I327" i="1"/>
  <c r="H333" i="1"/>
  <c r="I333" i="1"/>
  <c r="H337" i="1"/>
  <c r="I337" i="1"/>
  <c r="H341" i="1"/>
  <c r="I341" i="1"/>
  <c r="H357" i="1"/>
  <c r="I357" i="1"/>
  <c r="H361" i="1"/>
  <c r="I361" i="1"/>
  <c r="H365" i="1"/>
  <c r="I365" i="1"/>
  <c r="H375" i="1"/>
  <c r="I375" i="1"/>
  <c r="H381" i="1"/>
  <c r="I381" i="1"/>
  <c r="H385" i="1"/>
  <c r="I385" i="1"/>
  <c r="H389" i="1"/>
  <c r="I389" i="1"/>
  <c r="H399" i="1"/>
  <c r="I399" i="1"/>
  <c r="H405" i="1"/>
  <c r="I405" i="1"/>
  <c r="H409" i="1"/>
  <c r="I409" i="1"/>
  <c r="H413" i="1"/>
  <c r="I413" i="1"/>
  <c r="H423" i="1"/>
  <c r="I423" i="1"/>
  <c r="H429" i="1"/>
  <c r="I429" i="1"/>
  <c r="H433" i="1"/>
  <c r="I433" i="1"/>
  <c r="H437" i="1"/>
  <c r="I437" i="1"/>
  <c r="H443" i="1"/>
  <c r="I443" i="1"/>
  <c r="H447" i="1"/>
  <c r="I447" i="1"/>
  <c r="H453" i="1"/>
  <c r="I453" i="1"/>
  <c r="H457" i="1"/>
  <c r="I457" i="1"/>
  <c r="H461" i="1"/>
  <c r="I461" i="1"/>
  <c r="H467" i="1"/>
  <c r="I467" i="1"/>
  <c r="H471" i="1"/>
  <c r="I471" i="1"/>
  <c r="H477" i="1"/>
  <c r="I477" i="1"/>
  <c r="H481" i="1"/>
  <c r="I481" i="1"/>
  <c r="H485" i="1"/>
  <c r="I485" i="1"/>
  <c r="H495" i="1"/>
  <c r="I495" i="1"/>
  <c r="I501" i="1"/>
  <c r="H501" i="1"/>
  <c r="H505" i="1"/>
  <c r="I505" i="1"/>
  <c r="H509" i="1"/>
  <c r="I509" i="1"/>
  <c r="H515" i="1"/>
  <c r="I515" i="1"/>
  <c r="H29" i="7"/>
  <c r="H780" i="1"/>
  <c r="I780" i="1"/>
  <c r="H784" i="1"/>
  <c r="I784" i="1"/>
  <c r="H804" i="1"/>
  <c r="I804" i="1"/>
  <c r="H808" i="1"/>
  <c r="I808" i="1"/>
  <c r="H826" i="1"/>
  <c r="I826" i="1"/>
  <c r="H830" i="1"/>
  <c r="I830" i="1"/>
  <c r="H840" i="1"/>
  <c r="I840" i="1"/>
  <c r="H844" i="1"/>
  <c r="I844" i="1"/>
  <c r="H850" i="1"/>
  <c r="I850" i="1"/>
  <c r="H854" i="1"/>
  <c r="I854" i="1"/>
  <c r="H858" i="1"/>
  <c r="I858" i="1"/>
  <c r="H371" i="7"/>
  <c r="I371" i="7"/>
  <c r="H375" i="7"/>
  <c r="H885" i="1"/>
  <c r="I885" i="1"/>
  <c r="H889" i="1"/>
  <c r="I889" i="1"/>
  <c r="H893" i="1"/>
  <c r="I893" i="1"/>
  <c r="H899" i="1"/>
  <c r="I899" i="1"/>
  <c r="H903" i="1"/>
  <c r="I903" i="1"/>
  <c r="H921" i="1"/>
  <c r="I921" i="1"/>
  <c r="H925" i="1"/>
  <c r="I925" i="1"/>
  <c r="H929" i="1"/>
  <c r="I929" i="1"/>
  <c r="H945" i="1"/>
  <c r="I945" i="1"/>
  <c r="H949" i="1"/>
  <c r="I949" i="1"/>
  <c r="H953" i="1"/>
  <c r="I953" i="1"/>
  <c r="H959" i="1"/>
  <c r="I959" i="1"/>
  <c r="H1054" i="1"/>
  <c r="I1054" i="1"/>
  <c r="H1058" i="1"/>
  <c r="I1058" i="1"/>
  <c r="H1062" i="1"/>
  <c r="I1062" i="1"/>
  <c r="H1066" i="1"/>
  <c r="I1066" i="1"/>
  <c r="H1070" i="1"/>
  <c r="I1070" i="1"/>
  <c r="H1074" i="1"/>
  <c r="I1074" i="1"/>
  <c r="H148" i="1"/>
  <c r="I148" i="1"/>
  <c r="H152" i="1"/>
  <c r="I152" i="1"/>
  <c r="H158" i="1"/>
  <c r="I158" i="1"/>
  <c r="H162" i="1"/>
  <c r="I162" i="1"/>
  <c r="H166" i="1"/>
  <c r="I166" i="1"/>
  <c r="H172" i="1"/>
  <c r="I172" i="1"/>
  <c r="H176" i="1"/>
  <c r="I176" i="1"/>
  <c r="H181" i="1"/>
  <c r="I181" i="1"/>
  <c r="H185" i="1"/>
  <c r="I185" i="1"/>
  <c r="H189" i="1"/>
  <c r="I189" i="1"/>
  <c r="H195" i="1"/>
  <c r="I195" i="1"/>
  <c r="H199" i="1"/>
  <c r="I199" i="1"/>
  <c r="H205" i="1"/>
  <c r="I205" i="1"/>
  <c r="H209" i="1"/>
  <c r="I209" i="1"/>
  <c r="H213" i="1"/>
  <c r="I213" i="1"/>
  <c r="H219" i="1"/>
  <c r="I219" i="1"/>
  <c r="H223" i="1"/>
  <c r="I223" i="1"/>
  <c r="H229" i="1"/>
  <c r="I229" i="1"/>
  <c r="H233" i="1"/>
  <c r="I233" i="1"/>
  <c r="H237" i="1"/>
  <c r="I237" i="1"/>
  <c r="H243" i="1"/>
  <c r="I243" i="1"/>
  <c r="H247" i="1"/>
  <c r="I247" i="1"/>
  <c r="H253" i="1"/>
  <c r="I253" i="1"/>
  <c r="H257" i="1"/>
  <c r="I257" i="1"/>
  <c r="H261" i="1"/>
  <c r="I261" i="1"/>
  <c r="H266" i="1"/>
  <c r="I266" i="1"/>
  <c r="H270" i="1"/>
  <c r="I270" i="1"/>
  <c r="H274" i="1"/>
  <c r="I274" i="1"/>
  <c r="H411" i="1"/>
  <c r="I411" i="1"/>
  <c r="H831" i="1"/>
  <c r="I831" i="1"/>
  <c r="H873" i="1"/>
  <c r="I873" i="1"/>
  <c r="H877" i="1"/>
  <c r="I877" i="1"/>
  <c r="H881" i="1"/>
  <c r="I881" i="1"/>
  <c r="H866" i="1"/>
  <c r="I866" i="1"/>
  <c r="H179" i="1"/>
  <c r="I179" i="1"/>
  <c r="H227" i="1"/>
  <c r="I227" i="1"/>
  <c r="A275" i="1"/>
  <c r="I142" i="1"/>
  <c r="H44" i="7"/>
  <c r="H52" i="7"/>
  <c r="I52" i="7"/>
  <c r="H76" i="7"/>
  <c r="I76" i="7"/>
  <c r="H88" i="7"/>
  <c r="I88" i="7"/>
  <c r="H100" i="7"/>
  <c r="I100" i="7"/>
  <c r="H108" i="7"/>
  <c r="I108" i="7"/>
  <c r="H124" i="7"/>
  <c r="I124" i="7"/>
  <c r="H132" i="7"/>
  <c r="I132" i="7"/>
  <c r="H144" i="7"/>
  <c r="I144" i="7"/>
  <c r="H156" i="7"/>
  <c r="I156" i="7"/>
  <c r="H172" i="7"/>
  <c r="I172" i="7"/>
  <c r="H180" i="7"/>
  <c r="I180" i="7"/>
  <c r="H192" i="7"/>
  <c r="I192" i="7"/>
  <c r="H208" i="7"/>
  <c r="I208" i="7"/>
  <c r="H244" i="7"/>
  <c r="I244" i="7"/>
  <c r="H269" i="7"/>
  <c r="I269" i="7"/>
  <c r="H281" i="7"/>
  <c r="I281" i="7"/>
  <c r="H293" i="7"/>
  <c r="I293" i="7"/>
  <c r="H301" i="7"/>
  <c r="I301" i="7"/>
  <c r="H309" i="7"/>
  <c r="I309" i="7"/>
  <c r="H321" i="7"/>
  <c r="I321" i="7"/>
  <c r="H329" i="7"/>
  <c r="I329" i="7"/>
  <c r="H342" i="7"/>
  <c r="I342" i="7"/>
  <c r="H350" i="7"/>
  <c r="I350" i="7"/>
  <c r="H358" i="7"/>
  <c r="I358" i="7"/>
  <c r="H382" i="7"/>
  <c r="I382" i="7"/>
  <c r="H390" i="7"/>
  <c r="I390" i="7"/>
  <c r="H398" i="7"/>
  <c r="I398" i="7"/>
  <c r="H406" i="7"/>
  <c r="I406" i="7"/>
  <c r="H420" i="7"/>
  <c r="I420" i="7"/>
  <c r="H432" i="7"/>
  <c r="I432" i="7"/>
  <c r="H444" i="7"/>
  <c r="I444" i="7"/>
  <c r="H456" i="7"/>
  <c r="I456" i="7"/>
  <c r="H468" i="7"/>
  <c r="I468" i="7"/>
  <c r="H484" i="7"/>
  <c r="I484" i="7"/>
  <c r="I278" i="1"/>
  <c r="A278" i="1"/>
  <c r="H330" i="1"/>
  <c r="I330" i="1"/>
  <c r="H340" i="1"/>
  <c r="I340" i="1"/>
  <c r="H370" i="1"/>
  <c r="I370" i="1"/>
  <c r="H384" i="1"/>
  <c r="I384" i="1"/>
  <c r="H402" i="1"/>
  <c r="I402" i="1"/>
  <c r="H418" i="1"/>
  <c r="I418" i="1"/>
  <c r="I432" i="1"/>
  <c r="H432" i="1"/>
  <c r="H442" i="1"/>
  <c r="I442" i="1"/>
  <c r="H456" i="1"/>
  <c r="I456" i="1"/>
  <c r="H474" i="1"/>
  <c r="I474" i="1"/>
  <c r="H494" i="1"/>
  <c r="I494" i="1"/>
  <c r="H514" i="1"/>
  <c r="I514" i="1"/>
  <c r="H807" i="1"/>
  <c r="I807" i="1"/>
  <c r="H839" i="1"/>
  <c r="I839" i="1"/>
  <c r="H853" i="1"/>
  <c r="I853" i="1"/>
  <c r="H892" i="1"/>
  <c r="I892" i="1"/>
  <c r="H906" i="1"/>
  <c r="I906" i="1"/>
  <c r="H948" i="1"/>
  <c r="I948" i="1"/>
  <c r="H958" i="1"/>
  <c r="I958" i="1"/>
  <c r="H1053" i="1"/>
  <c r="I1053" i="1"/>
  <c r="H1065" i="1"/>
  <c r="I1065" i="1"/>
  <c r="H147" i="1"/>
  <c r="I147" i="1"/>
  <c r="H165" i="1"/>
  <c r="I165" i="1"/>
  <c r="H180" i="1"/>
  <c r="I180" i="1"/>
  <c r="H194" i="1"/>
  <c r="I194" i="1"/>
  <c r="H208" i="1"/>
  <c r="I208" i="1"/>
  <c r="H222" i="1"/>
  <c r="I222" i="1"/>
  <c r="H232" i="1"/>
  <c r="I232" i="1"/>
  <c r="H246" i="1"/>
  <c r="I246" i="1"/>
  <c r="H260" i="1"/>
  <c r="I260" i="1"/>
  <c r="H273" i="1"/>
  <c r="I273" i="1"/>
  <c r="H827" i="1"/>
  <c r="I827" i="1"/>
  <c r="H880" i="1"/>
  <c r="I880" i="1"/>
  <c r="H215" i="1"/>
  <c r="I215" i="1"/>
  <c r="D4" i="4"/>
  <c r="H33" i="7"/>
  <c r="I33" i="7"/>
  <c r="H45" i="7"/>
  <c r="I45" i="7"/>
  <c r="H53" i="7"/>
  <c r="I53" i="7"/>
  <c r="I61" i="7"/>
  <c r="H69" i="7"/>
  <c r="I69" i="7"/>
  <c r="H77" i="7"/>
  <c r="I77" i="7"/>
  <c r="H85" i="7"/>
  <c r="I85" i="7"/>
  <c r="H93" i="7"/>
  <c r="I93" i="7"/>
  <c r="H101" i="7"/>
  <c r="I101" i="7"/>
  <c r="H109" i="7"/>
  <c r="I109" i="7"/>
  <c r="H117" i="7"/>
  <c r="I117" i="7"/>
  <c r="H125" i="7"/>
  <c r="I125" i="7"/>
  <c r="H133" i="7"/>
  <c r="I133" i="7"/>
  <c r="H145" i="7"/>
  <c r="I145" i="7"/>
  <c r="H153" i="7"/>
  <c r="I153" i="7"/>
  <c r="H161" i="7"/>
  <c r="I161" i="7"/>
  <c r="H169" i="7"/>
  <c r="I169" i="7"/>
  <c r="H181" i="7"/>
  <c r="I181" i="7"/>
  <c r="H189" i="7"/>
  <c r="I189" i="7"/>
  <c r="H197" i="7"/>
  <c r="I197" i="7"/>
  <c r="H205" i="7"/>
  <c r="I205" i="7"/>
  <c r="H213" i="7"/>
  <c r="I213" i="7"/>
  <c r="H225" i="7"/>
  <c r="I225" i="7"/>
  <c r="H233" i="7"/>
  <c r="I233" i="7"/>
  <c r="H241" i="7"/>
  <c r="I241" i="7"/>
  <c r="H266" i="7"/>
  <c r="I266" i="7"/>
  <c r="H274" i="7"/>
  <c r="I274" i="7"/>
  <c r="H290" i="7"/>
  <c r="I290" i="7"/>
  <c r="H298" i="7"/>
  <c r="I298" i="7"/>
  <c r="H306" i="7"/>
  <c r="I306" i="7"/>
  <c r="H314" i="7"/>
  <c r="I314" i="7"/>
  <c r="H322" i="7"/>
  <c r="I322" i="7"/>
  <c r="H330" i="7"/>
  <c r="I330" i="7"/>
  <c r="H335" i="7"/>
  <c r="I335" i="7"/>
  <c r="I355" i="7"/>
  <c r="H387" i="7"/>
  <c r="I387" i="7"/>
  <c r="H395" i="7"/>
  <c r="I395" i="7"/>
  <c r="H411" i="7"/>
  <c r="I411" i="7"/>
  <c r="H421" i="7"/>
  <c r="I421" i="7"/>
  <c r="H433" i="7"/>
  <c r="I433" i="7"/>
  <c r="H445" i="7"/>
  <c r="I445" i="7"/>
  <c r="H453" i="7"/>
  <c r="I453" i="7"/>
  <c r="H461" i="7"/>
  <c r="I461" i="7"/>
  <c r="H473" i="7"/>
  <c r="I473" i="7"/>
  <c r="H481" i="7"/>
  <c r="I481" i="7"/>
  <c r="H485" i="7"/>
  <c r="I485" i="7"/>
  <c r="I23" i="4"/>
  <c r="I40" i="4"/>
  <c r="D3" i="2"/>
  <c r="H380" i="1"/>
  <c r="I380" i="1"/>
  <c r="H18" i="7"/>
  <c r="I18" i="7"/>
  <c r="H34" i="7"/>
  <c r="I34" i="7"/>
  <c r="H38" i="7"/>
  <c r="I38" i="7"/>
  <c r="H42" i="7"/>
  <c r="I42" i="7"/>
  <c r="H46" i="7"/>
  <c r="I46" i="7"/>
  <c r="H50" i="7"/>
  <c r="I50" i="7"/>
  <c r="H54" i="7"/>
  <c r="I54" i="7"/>
  <c r="H70" i="7"/>
  <c r="I70" i="7"/>
  <c r="H74" i="7"/>
  <c r="I74" i="7"/>
  <c r="H78" i="7"/>
  <c r="I78" i="7"/>
  <c r="H82" i="7"/>
  <c r="I82" i="7"/>
  <c r="H86" i="7"/>
  <c r="I86" i="7"/>
  <c r="H90" i="7"/>
  <c r="I90" i="7"/>
  <c r="H94" i="7"/>
  <c r="I94" i="7"/>
  <c r="H98" i="7"/>
  <c r="I98" i="7"/>
  <c r="H102" i="7"/>
  <c r="I102" i="7"/>
  <c r="H106" i="7"/>
  <c r="I106" i="7"/>
  <c r="H110" i="7"/>
  <c r="I110" i="7"/>
  <c r="H114" i="7"/>
  <c r="I114" i="7"/>
  <c r="H118" i="7"/>
  <c r="I118" i="7"/>
  <c r="H122" i="7"/>
  <c r="I122" i="7"/>
  <c r="H126" i="7"/>
  <c r="I126" i="7"/>
  <c r="H130" i="7"/>
  <c r="I130" i="7"/>
  <c r="H134" i="7"/>
  <c r="I134" i="7"/>
  <c r="H138" i="7"/>
  <c r="I138" i="7"/>
  <c r="H142" i="7"/>
  <c r="I142" i="7"/>
  <c r="H146" i="7"/>
  <c r="I146" i="7"/>
  <c r="H150" i="7"/>
  <c r="I150" i="7"/>
  <c r="H154" i="7"/>
  <c r="I154" i="7"/>
  <c r="H158" i="7"/>
  <c r="I158" i="7"/>
  <c r="H162" i="7"/>
  <c r="I162" i="7"/>
  <c r="H166" i="7"/>
  <c r="I166" i="7"/>
  <c r="H170" i="7"/>
  <c r="I170" i="7"/>
  <c r="H174" i="7"/>
  <c r="I174" i="7"/>
  <c r="H178" i="7"/>
  <c r="I178" i="7"/>
  <c r="H182" i="7"/>
  <c r="I182" i="7"/>
  <c r="H186" i="7"/>
  <c r="I186" i="7"/>
  <c r="H190" i="7"/>
  <c r="I190" i="7"/>
  <c r="H194" i="7"/>
  <c r="I194" i="7"/>
  <c r="H198" i="7"/>
  <c r="I198" i="7"/>
  <c r="H202" i="7"/>
  <c r="I202" i="7"/>
  <c r="H206" i="7"/>
  <c r="I206" i="7"/>
  <c r="H210" i="7"/>
  <c r="I210" i="7"/>
  <c r="H214" i="7"/>
  <c r="I214" i="7"/>
  <c r="H218" i="7"/>
  <c r="I218" i="7"/>
  <c r="H222" i="7"/>
  <c r="I222" i="7"/>
  <c r="H226" i="7"/>
  <c r="I226" i="7"/>
  <c r="H230" i="7"/>
  <c r="I230" i="7"/>
  <c r="H234" i="7"/>
  <c r="I234" i="7"/>
  <c r="H238" i="7"/>
  <c r="I238" i="7"/>
  <c r="H246" i="7"/>
  <c r="I246" i="7"/>
  <c r="H251" i="7"/>
  <c r="I251" i="7"/>
  <c r="H263" i="7"/>
  <c r="I263" i="7"/>
  <c r="H267" i="7"/>
  <c r="I267" i="7"/>
  <c r="H275" i="7"/>
  <c r="I275" i="7"/>
  <c r="H279" i="7"/>
  <c r="I279" i="7"/>
  <c r="H287" i="7"/>
  <c r="I287" i="7"/>
  <c r="H291" i="7"/>
  <c r="I291" i="7"/>
  <c r="H299" i="7"/>
  <c r="I299" i="7"/>
  <c r="H303" i="7"/>
  <c r="I303" i="7"/>
  <c r="H311" i="7"/>
  <c r="I311" i="7"/>
  <c r="H315" i="7"/>
  <c r="I315" i="7"/>
  <c r="H323" i="7"/>
  <c r="I323" i="7"/>
  <c r="H327" i="7"/>
  <c r="I327" i="7"/>
  <c r="H332" i="7"/>
  <c r="H336" i="7"/>
  <c r="I336" i="7"/>
  <c r="H340" i="7"/>
  <c r="I340" i="7"/>
  <c r="H348" i="7"/>
  <c r="I348" i="7"/>
  <c r="H352" i="7"/>
  <c r="I352" i="7"/>
  <c r="H356" i="7"/>
  <c r="H360" i="7"/>
  <c r="I360" i="7"/>
  <c r="H364" i="7"/>
  <c r="I364" i="7"/>
  <c r="H384" i="7"/>
  <c r="I384" i="7"/>
  <c r="H388" i="7"/>
  <c r="I388" i="7"/>
  <c r="H392" i="7"/>
  <c r="H396" i="7"/>
  <c r="I396" i="7"/>
  <c r="H400" i="7"/>
  <c r="I400" i="7"/>
  <c r="H408" i="7"/>
  <c r="I408" i="7"/>
  <c r="H412" i="7"/>
  <c r="I412" i="7"/>
  <c r="H418" i="7"/>
  <c r="I418" i="7"/>
  <c r="H422" i="7"/>
  <c r="I422" i="7"/>
  <c r="H426" i="7"/>
  <c r="I426" i="7"/>
  <c r="H430" i="7"/>
  <c r="I430" i="7"/>
  <c r="H434" i="7"/>
  <c r="I434" i="7"/>
  <c r="H438" i="7"/>
  <c r="I438" i="7"/>
  <c r="H442" i="7"/>
  <c r="I442" i="7"/>
  <c r="H446" i="7"/>
  <c r="I446" i="7"/>
  <c r="H450" i="7"/>
  <c r="I450" i="7"/>
  <c r="H454" i="7"/>
  <c r="I454" i="7"/>
  <c r="H458" i="7"/>
  <c r="I458" i="7"/>
  <c r="H462" i="7"/>
  <c r="I462" i="7"/>
  <c r="H466" i="7"/>
  <c r="I466" i="7"/>
  <c r="H470" i="7"/>
  <c r="I470" i="7"/>
  <c r="H474" i="7"/>
  <c r="I474" i="7"/>
  <c r="H478" i="7"/>
  <c r="I478" i="7"/>
  <c r="H482" i="7"/>
  <c r="I482" i="7"/>
  <c r="H486" i="7"/>
  <c r="I486" i="7"/>
  <c r="I36" i="1"/>
  <c r="A36" i="1"/>
  <c r="I68" i="1"/>
  <c r="A68" i="1"/>
  <c r="I99" i="1"/>
  <c r="A99" i="1"/>
  <c r="E308" i="7"/>
  <c r="I280" i="1"/>
  <c r="A280" i="1"/>
  <c r="I294" i="1"/>
  <c r="A294" i="1"/>
  <c r="I298" i="1"/>
  <c r="A298" i="1"/>
  <c r="H324" i="1"/>
  <c r="I324" i="1"/>
  <c r="H328" i="1"/>
  <c r="I328" i="1"/>
  <c r="H334" i="1"/>
  <c r="I334" i="1"/>
  <c r="H338" i="1"/>
  <c r="I338" i="1"/>
  <c r="H342" i="1"/>
  <c r="I342" i="1"/>
  <c r="H358" i="1"/>
  <c r="I358" i="1"/>
  <c r="H362" i="1"/>
  <c r="I362" i="1"/>
  <c r="H366" i="1"/>
  <c r="I366" i="1"/>
  <c r="H372" i="1"/>
  <c r="I372" i="1"/>
  <c r="H376" i="1"/>
  <c r="I376" i="1"/>
  <c r="H382" i="1"/>
  <c r="I382" i="1"/>
  <c r="H386" i="1"/>
  <c r="I386" i="1"/>
  <c r="H390" i="1"/>
  <c r="I390" i="1"/>
  <c r="H396" i="1"/>
  <c r="I396" i="1"/>
  <c r="H400" i="1"/>
  <c r="I400" i="1"/>
  <c r="H406" i="1"/>
  <c r="I406" i="1"/>
  <c r="H410" i="1"/>
  <c r="I410" i="1"/>
  <c r="H414" i="1"/>
  <c r="I414" i="1"/>
  <c r="H420" i="1"/>
  <c r="I420" i="1"/>
  <c r="H424" i="1"/>
  <c r="I424" i="1"/>
  <c r="H430" i="1"/>
  <c r="I430" i="1"/>
  <c r="H434" i="1"/>
  <c r="I434" i="1"/>
  <c r="H438" i="1"/>
  <c r="I438" i="1"/>
  <c r="H444" i="1"/>
  <c r="I444" i="1"/>
  <c r="H448" i="1"/>
  <c r="I448" i="1"/>
  <c r="H454" i="1"/>
  <c r="I454" i="1"/>
  <c r="H458" i="1"/>
  <c r="I458" i="1"/>
  <c r="H462" i="1"/>
  <c r="I462" i="1"/>
  <c r="H468" i="1"/>
  <c r="I468" i="1"/>
  <c r="H472" i="1"/>
  <c r="I472" i="1"/>
  <c r="H478" i="1"/>
  <c r="I478" i="1"/>
  <c r="H482" i="1"/>
  <c r="I482" i="1"/>
  <c r="H486" i="1"/>
  <c r="I486" i="1"/>
  <c r="H492" i="1"/>
  <c r="I492" i="1"/>
  <c r="H496" i="1"/>
  <c r="I496" i="1"/>
  <c r="H502" i="1"/>
  <c r="I502" i="1"/>
  <c r="H506" i="1"/>
  <c r="I506" i="1"/>
  <c r="H510" i="1"/>
  <c r="I510" i="1"/>
  <c r="H777" i="1"/>
  <c r="I777" i="1"/>
  <c r="H781" i="1"/>
  <c r="I781" i="1"/>
  <c r="H785" i="1"/>
  <c r="I785" i="1"/>
  <c r="H801" i="1"/>
  <c r="I801" i="1"/>
  <c r="H805" i="1"/>
  <c r="I805" i="1"/>
  <c r="H809" i="1"/>
  <c r="I809" i="1"/>
  <c r="H837" i="1"/>
  <c r="I837" i="1"/>
  <c r="H841" i="1"/>
  <c r="I841" i="1"/>
  <c r="H845" i="1"/>
  <c r="I845" i="1"/>
  <c r="H851" i="1"/>
  <c r="I851" i="1"/>
  <c r="H855" i="1"/>
  <c r="I855" i="1"/>
  <c r="I372" i="7"/>
  <c r="H886" i="1"/>
  <c r="I886" i="1"/>
  <c r="H890" i="1"/>
  <c r="I890" i="1"/>
  <c r="H894" i="1"/>
  <c r="I894" i="1"/>
  <c r="H900" i="1"/>
  <c r="I900" i="1"/>
  <c r="H904" i="1"/>
  <c r="I904" i="1"/>
  <c r="H922" i="1"/>
  <c r="I922" i="1"/>
  <c r="H926" i="1"/>
  <c r="I926" i="1"/>
  <c r="H930" i="1"/>
  <c r="I930" i="1"/>
  <c r="H946" i="1"/>
  <c r="I946" i="1"/>
  <c r="H950" i="1"/>
  <c r="I950" i="1"/>
  <c r="H954" i="1"/>
  <c r="I954" i="1"/>
  <c r="H960" i="1"/>
  <c r="I960" i="1"/>
  <c r="H1059" i="1"/>
  <c r="I1059" i="1"/>
  <c r="H1067" i="1"/>
  <c r="I1067" i="1"/>
  <c r="H1071" i="1"/>
  <c r="I1071" i="1"/>
  <c r="H145" i="1"/>
  <c r="I145" i="1"/>
  <c r="H149" i="1"/>
  <c r="I149" i="1"/>
  <c r="H153" i="1"/>
  <c r="I153" i="1"/>
  <c r="H159" i="1"/>
  <c r="I159" i="1"/>
  <c r="H163" i="1"/>
  <c r="I163" i="1"/>
  <c r="H169" i="1"/>
  <c r="I169" i="1"/>
  <c r="H173" i="1"/>
  <c r="I173" i="1"/>
  <c r="H177" i="1"/>
  <c r="I177" i="1"/>
  <c r="H182" i="1"/>
  <c r="I182" i="1"/>
  <c r="H186" i="1"/>
  <c r="I186" i="1"/>
  <c r="H190" i="1"/>
  <c r="I190" i="1"/>
  <c r="H196" i="1"/>
  <c r="I196" i="1"/>
  <c r="H200" i="1"/>
  <c r="I200" i="1"/>
  <c r="H206" i="1"/>
  <c r="I206" i="1"/>
  <c r="H210" i="1"/>
  <c r="I210" i="1"/>
  <c r="H214" i="1"/>
  <c r="I214" i="1"/>
  <c r="H220" i="1"/>
  <c r="I220" i="1"/>
  <c r="H224" i="1"/>
  <c r="I224" i="1"/>
  <c r="H230" i="1"/>
  <c r="I230" i="1"/>
  <c r="H234" i="1"/>
  <c r="I234" i="1"/>
  <c r="H238" i="1"/>
  <c r="I238" i="1"/>
  <c r="H244" i="1"/>
  <c r="I244" i="1"/>
  <c r="H248" i="1"/>
  <c r="I248" i="1"/>
  <c r="H254" i="1"/>
  <c r="I254" i="1"/>
  <c r="H258" i="1"/>
  <c r="I258" i="1"/>
  <c r="H262" i="1"/>
  <c r="I262" i="1"/>
  <c r="H267" i="1"/>
  <c r="I267" i="1"/>
  <c r="H271" i="1"/>
  <c r="I271" i="1"/>
  <c r="H419" i="1"/>
  <c r="I419" i="1"/>
  <c r="H782" i="1"/>
  <c r="I782" i="1"/>
  <c r="H834" i="1"/>
  <c r="I834" i="1"/>
  <c r="H874" i="1"/>
  <c r="I874" i="1"/>
  <c r="H878" i="1"/>
  <c r="I878" i="1"/>
  <c r="H882" i="1"/>
  <c r="I882" i="1"/>
  <c r="H1055" i="1"/>
  <c r="I1055" i="1"/>
  <c r="G622" i="1"/>
  <c r="G630" i="1"/>
  <c r="I630" i="1" s="1"/>
  <c r="H863" i="1"/>
  <c r="I863" i="1"/>
  <c r="H867" i="1"/>
  <c r="I867" i="1"/>
  <c r="H191" i="1"/>
  <c r="I191" i="1"/>
  <c r="H239" i="1"/>
  <c r="I239" i="1"/>
  <c r="A871" i="1"/>
  <c r="H871" i="1"/>
  <c r="I871" i="1"/>
  <c r="D12" i="1"/>
  <c r="D14" i="1"/>
  <c r="H142" i="1"/>
  <c r="H36" i="7"/>
  <c r="I36" i="7"/>
  <c r="H48" i="7"/>
  <c r="I48" i="7"/>
  <c r="H72" i="7"/>
  <c r="I72" i="7"/>
  <c r="H84" i="7"/>
  <c r="I84" i="7"/>
  <c r="H96" i="7"/>
  <c r="I96" i="7"/>
  <c r="H112" i="7"/>
  <c r="I112" i="7"/>
  <c r="H120" i="7"/>
  <c r="I120" i="7"/>
  <c r="H148" i="7"/>
  <c r="I148" i="7"/>
  <c r="H160" i="7"/>
  <c r="I160" i="7"/>
  <c r="H168" i="7"/>
  <c r="I168" i="7"/>
  <c r="H184" i="7"/>
  <c r="I184" i="7"/>
  <c r="H196" i="7"/>
  <c r="I196" i="7"/>
  <c r="H200" i="7"/>
  <c r="H220" i="7"/>
  <c r="I220" i="7"/>
  <c r="H228" i="7"/>
  <c r="I228" i="7"/>
  <c r="H240" i="7"/>
  <c r="I240" i="7"/>
  <c r="H257" i="7"/>
  <c r="H261" i="7"/>
  <c r="I261" i="7"/>
  <c r="H273" i="7"/>
  <c r="I273" i="7"/>
  <c r="H277" i="7"/>
  <c r="I277" i="7"/>
  <c r="H285" i="7"/>
  <c r="I285" i="7"/>
  <c r="H297" i="7"/>
  <c r="I297" i="7"/>
  <c r="H305" i="7"/>
  <c r="I305" i="7"/>
  <c r="H317" i="7"/>
  <c r="I317" i="7"/>
  <c r="H325" i="7"/>
  <c r="I325" i="7"/>
  <c r="H334" i="7"/>
  <c r="I334" i="7"/>
  <c r="H346" i="7"/>
  <c r="I346" i="7"/>
  <c r="H354" i="7"/>
  <c r="I354" i="7"/>
  <c r="H362" i="7"/>
  <c r="I362" i="7"/>
  <c r="H386" i="7"/>
  <c r="I386" i="7"/>
  <c r="H394" i="7"/>
  <c r="I394" i="7"/>
  <c r="H410" i="7"/>
  <c r="I410" i="7"/>
  <c r="H414" i="7"/>
  <c r="I414" i="7"/>
  <c r="H436" i="7"/>
  <c r="I436" i="7"/>
  <c r="H448" i="7"/>
  <c r="I448" i="7"/>
  <c r="H460" i="7"/>
  <c r="I460" i="7"/>
  <c r="H472" i="7"/>
  <c r="I472" i="7"/>
  <c r="H480" i="7"/>
  <c r="I480" i="7"/>
  <c r="I66" i="1"/>
  <c r="A66" i="1"/>
  <c r="I83" i="1"/>
  <c r="A83" i="1"/>
  <c r="I115" i="1"/>
  <c r="A115" i="1"/>
  <c r="H322" i="1"/>
  <c r="I322" i="1"/>
  <c r="H336" i="1"/>
  <c r="I336" i="1"/>
  <c r="H360" i="1"/>
  <c r="I360" i="1"/>
  <c r="H374" i="1"/>
  <c r="I374" i="1"/>
  <c r="H388" i="1"/>
  <c r="I388" i="1"/>
  <c r="H398" i="1"/>
  <c r="I398" i="1"/>
  <c r="H408" i="1"/>
  <c r="I408" i="1"/>
  <c r="H422" i="1"/>
  <c r="I422" i="1"/>
  <c r="H436" i="1"/>
  <c r="I436" i="1"/>
  <c r="H446" i="1"/>
  <c r="I446" i="1"/>
  <c r="H460" i="1"/>
  <c r="I460" i="1"/>
  <c r="H470" i="1"/>
  <c r="I470" i="1"/>
  <c r="H484" i="1"/>
  <c r="I484" i="1"/>
  <c r="H490" i="1"/>
  <c r="I490" i="1"/>
  <c r="H504" i="1"/>
  <c r="I504" i="1"/>
  <c r="H508" i="1"/>
  <c r="I508" i="1"/>
  <c r="H779" i="1"/>
  <c r="I779" i="1"/>
  <c r="H803" i="1"/>
  <c r="I803" i="1"/>
  <c r="H829" i="1"/>
  <c r="I829" i="1"/>
  <c r="H849" i="1"/>
  <c r="I849" i="1"/>
  <c r="H857" i="1"/>
  <c r="I857" i="1"/>
  <c r="H888" i="1"/>
  <c r="I888" i="1"/>
  <c r="H898" i="1"/>
  <c r="I898" i="1"/>
  <c r="H924" i="1"/>
  <c r="I924" i="1"/>
  <c r="H952" i="1"/>
  <c r="I952" i="1"/>
  <c r="H962" i="1"/>
  <c r="I962" i="1"/>
  <c r="H1057" i="1"/>
  <c r="I1057" i="1"/>
  <c r="H1061" i="1"/>
  <c r="I1061" i="1"/>
  <c r="H1073" i="1"/>
  <c r="I1073" i="1"/>
  <c r="H151" i="1"/>
  <c r="I151" i="1"/>
  <c r="H161" i="1"/>
  <c r="I161" i="1"/>
  <c r="H171" i="1"/>
  <c r="I171" i="1"/>
  <c r="H184" i="1"/>
  <c r="I184" i="1"/>
  <c r="H188" i="1"/>
  <c r="I188" i="1"/>
  <c r="H202" i="1"/>
  <c r="I202" i="1"/>
  <c r="H212" i="1"/>
  <c r="I212" i="1"/>
  <c r="H226" i="1"/>
  <c r="I226" i="1"/>
  <c r="H236" i="1"/>
  <c r="I236" i="1"/>
  <c r="H250" i="1"/>
  <c r="I250" i="1"/>
  <c r="I256" i="1"/>
  <c r="H256" i="1"/>
  <c r="H269" i="1"/>
  <c r="I269" i="1"/>
  <c r="H843" i="1"/>
  <c r="I843" i="1"/>
  <c r="H963" i="1"/>
  <c r="I963" i="1"/>
  <c r="H167" i="1"/>
  <c r="I167" i="1"/>
  <c r="I8" i="3"/>
  <c r="H37" i="7"/>
  <c r="I37" i="7"/>
  <c r="H41" i="7"/>
  <c r="I41" i="7"/>
  <c r="H49" i="7"/>
  <c r="I49" i="7"/>
  <c r="H73" i="7"/>
  <c r="I73" i="7"/>
  <c r="H81" i="7"/>
  <c r="I81" i="7"/>
  <c r="H89" i="7"/>
  <c r="I89" i="7"/>
  <c r="H97" i="7"/>
  <c r="I97" i="7"/>
  <c r="I105" i="7"/>
  <c r="H105" i="7"/>
  <c r="H113" i="7"/>
  <c r="I113" i="7"/>
  <c r="H121" i="7"/>
  <c r="I121" i="7"/>
  <c r="H129" i="7"/>
  <c r="I129" i="7"/>
  <c r="H137" i="7"/>
  <c r="I137" i="7"/>
  <c r="H141" i="7"/>
  <c r="I141" i="7"/>
  <c r="H149" i="7"/>
  <c r="I149" i="7"/>
  <c r="H157" i="7"/>
  <c r="I157" i="7"/>
  <c r="H165" i="7"/>
  <c r="I165" i="7"/>
  <c r="H177" i="7"/>
  <c r="I177" i="7"/>
  <c r="H185" i="7"/>
  <c r="I185" i="7"/>
  <c r="H193" i="7"/>
  <c r="I193" i="7"/>
  <c r="H201" i="7"/>
  <c r="I201" i="7"/>
  <c r="H209" i="7"/>
  <c r="I209" i="7"/>
  <c r="H217" i="7"/>
  <c r="I217" i="7"/>
  <c r="H221" i="7"/>
  <c r="I221" i="7"/>
  <c r="H229" i="7"/>
  <c r="I229" i="7"/>
  <c r="H237" i="7"/>
  <c r="I237" i="7"/>
  <c r="H245" i="7"/>
  <c r="I245" i="7"/>
  <c r="H254" i="7"/>
  <c r="H262" i="7"/>
  <c r="I262" i="7"/>
  <c r="H270" i="7"/>
  <c r="I270" i="7"/>
  <c r="H278" i="7"/>
  <c r="I278" i="7"/>
  <c r="H286" i="7"/>
  <c r="I286" i="7"/>
  <c r="H294" i="7"/>
  <c r="I294" i="7"/>
  <c r="H302" i="7"/>
  <c r="I302" i="7"/>
  <c r="H310" i="7"/>
  <c r="I310" i="7"/>
  <c r="H318" i="7"/>
  <c r="I318" i="7"/>
  <c r="H326" i="7"/>
  <c r="I326" i="7"/>
  <c r="H339" i="7"/>
  <c r="I339" i="7"/>
  <c r="H347" i="7"/>
  <c r="I347" i="7"/>
  <c r="H351" i="7"/>
  <c r="I351" i="7"/>
  <c r="H363" i="7"/>
  <c r="I363" i="7"/>
  <c r="H383" i="7"/>
  <c r="I383" i="7"/>
  <c r="H399" i="7"/>
  <c r="I399" i="7"/>
  <c r="H407" i="7"/>
  <c r="I407" i="7"/>
  <c r="H417" i="7"/>
  <c r="I417" i="7"/>
  <c r="H429" i="7"/>
  <c r="I429" i="7"/>
  <c r="H437" i="7"/>
  <c r="I437" i="7"/>
  <c r="H441" i="7"/>
  <c r="I441" i="7"/>
  <c r="H449" i="7"/>
  <c r="I449" i="7"/>
  <c r="H457" i="7"/>
  <c r="I457" i="7"/>
  <c r="H465" i="7"/>
  <c r="I465" i="7"/>
  <c r="H477" i="7"/>
  <c r="I477" i="7"/>
  <c r="I35" i="1"/>
  <c r="A35" i="1"/>
  <c r="I54" i="4"/>
  <c r="I58" i="4"/>
  <c r="H35" i="7"/>
  <c r="I35" i="7"/>
  <c r="H39" i="7"/>
  <c r="I39" i="7"/>
  <c r="H47" i="7"/>
  <c r="I47" i="7"/>
  <c r="H51" i="7"/>
  <c r="I51" i="7"/>
  <c r="H59" i="7"/>
  <c r="H71" i="7"/>
  <c r="I71" i="7"/>
  <c r="H75" i="7"/>
  <c r="I75" i="7"/>
  <c r="H83" i="7"/>
  <c r="I83" i="7"/>
  <c r="H87" i="7"/>
  <c r="I87" i="7"/>
  <c r="H95" i="7"/>
  <c r="I95" i="7"/>
  <c r="H99" i="7"/>
  <c r="I99" i="7"/>
  <c r="H107" i="7"/>
  <c r="I107" i="7"/>
  <c r="H111" i="7"/>
  <c r="I111" i="7"/>
  <c r="H119" i="7"/>
  <c r="I119" i="7"/>
  <c r="H123" i="7"/>
  <c r="I123" i="7"/>
  <c r="H131" i="7"/>
  <c r="I131" i="7"/>
  <c r="H135" i="7"/>
  <c r="I135" i="7"/>
  <c r="H139" i="7"/>
  <c r="H143" i="7"/>
  <c r="I143" i="7"/>
  <c r="H147" i="7"/>
  <c r="I147" i="7"/>
  <c r="H155" i="7"/>
  <c r="I155" i="7"/>
  <c r="H159" i="7"/>
  <c r="I159" i="7"/>
  <c r="H163" i="7"/>
  <c r="H167" i="7"/>
  <c r="I167" i="7"/>
  <c r="H171" i="7"/>
  <c r="I171" i="7"/>
  <c r="H179" i="7"/>
  <c r="I179" i="7"/>
  <c r="H183" i="7"/>
  <c r="I183" i="7"/>
  <c r="H191" i="7"/>
  <c r="I191" i="7"/>
  <c r="H195" i="7"/>
  <c r="I195" i="7"/>
  <c r="H203" i="7"/>
  <c r="I203" i="7"/>
  <c r="H207" i="7"/>
  <c r="I207" i="7"/>
  <c r="H215" i="7"/>
  <c r="I215" i="7"/>
  <c r="H219" i="7"/>
  <c r="I219" i="7"/>
  <c r="H227" i="7"/>
  <c r="I227" i="7"/>
  <c r="H231" i="7"/>
  <c r="I231" i="7"/>
  <c r="H239" i="7"/>
  <c r="I239" i="7"/>
  <c r="H243" i="7"/>
  <c r="I243" i="7"/>
  <c r="H248" i="7"/>
  <c r="H256" i="7"/>
  <c r="H264" i="7"/>
  <c r="I264" i="7"/>
  <c r="H268" i="7"/>
  <c r="I268" i="7"/>
  <c r="H272" i="7"/>
  <c r="H276" i="7"/>
  <c r="I276" i="7"/>
  <c r="H280" i="7"/>
  <c r="I280" i="7"/>
  <c r="H288" i="7"/>
  <c r="I288" i="7"/>
  <c r="H292" i="7"/>
  <c r="I292" i="7"/>
  <c r="H300" i="7"/>
  <c r="I300" i="7"/>
  <c r="H304" i="7"/>
  <c r="I304" i="7"/>
  <c r="H312" i="7"/>
  <c r="I312" i="7"/>
  <c r="H316" i="7"/>
  <c r="I316" i="7"/>
  <c r="H320" i="7"/>
  <c r="H324" i="7"/>
  <c r="I324" i="7"/>
  <c r="H328" i="7"/>
  <c r="I328" i="7"/>
  <c r="H333" i="7"/>
  <c r="I333" i="7"/>
  <c r="H337" i="7"/>
  <c r="I337" i="7"/>
  <c r="H341" i="7"/>
  <c r="I341" i="7"/>
  <c r="H345" i="7"/>
  <c r="I345" i="7"/>
  <c r="H349" i="7"/>
  <c r="I349" i="7"/>
  <c r="H353" i="7"/>
  <c r="I353" i="7"/>
  <c r="H357" i="7"/>
  <c r="I357" i="7"/>
  <c r="H361" i="7"/>
  <c r="I361" i="7"/>
  <c r="H365" i="7"/>
  <c r="I365" i="7"/>
  <c r="H381" i="7"/>
  <c r="I381" i="7"/>
  <c r="H385" i="7"/>
  <c r="I385" i="7"/>
  <c r="H389" i="7"/>
  <c r="I389" i="7"/>
  <c r="H393" i="7"/>
  <c r="I393" i="7"/>
  <c r="H397" i="7"/>
  <c r="I397" i="7"/>
  <c r="H401" i="7"/>
  <c r="I401" i="7"/>
  <c r="H405" i="7"/>
  <c r="I405" i="7"/>
  <c r="H409" i="7"/>
  <c r="I409" i="7"/>
  <c r="H413" i="7"/>
  <c r="I413" i="7"/>
  <c r="H419" i="7"/>
  <c r="I419" i="7"/>
  <c r="H423" i="7"/>
  <c r="I423" i="7"/>
  <c r="H431" i="7"/>
  <c r="I431" i="7"/>
  <c r="H435" i="7"/>
  <c r="I435" i="7"/>
  <c r="H443" i="7"/>
  <c r="I443" i="7"/>
  <c r="H447" i="7"/>
  <c r="I447" i="7"/>
  <c r="H455" i="7"/>
  <c r="I455" i="7"/>
  <c r="H459" i="7"/>
  <c r="I459" i="7"/>
  <c r="H467" i="7"/>
  <c r="I467" i="7"/>
  <c r="H471" i="7"/>
  <c r="I471" i="7"/>
  <c r="H475" i="7"/>
  <c r="A475" i="7" s="1"/>
  <c r="I475" i="7"/>
  <c r="H479" i="7"/>
  <c r="I479" i="7"/>
  <c r="H483" i="7"/>
  <c r="I483" i="7"/>
  <c r="I82" i="1"/>
  <c r="A82" i="1"/>
  <c r="I86" i="1"/>
  <c r="A86" i="1"/>
  <c r="I100" i="1"/>
  <c r="A100" i="1"/>
  <c r="I114" i="1"/>
  <c r="A114" i="1"/>
  <c r="I118" i="1"/>
  <c r="A118" i="1"/>
  <c r="I295" i="1"/>
  <c r="A295" i="1"/>
  <c r="H321" i="1"/>
  <c r="I321" i="1"/>
  <c r="H325" i="1"/>
  <c r="I325" i="1"/>
  <c r="H329" i="1"/>
  <c r="I329" i="1"/>
  <c r="H335" i="1"/>
  <c r="I335" i="1"/>
  <c r="H339" i="1"/>
  <c r="I339" i="1"/>
  <c r="H359" i="1"/>
  <c r="I359" i="1"/>
  <c r="H363" i="1"/>
  <c r="I363" i="1"/>
  <c r="H369" i="1"/>
  <c r="I369" i="1"/>
  <c r="H373" i="1"/>
  <c r="I373" i="1"/>
  <c r="H377" i="1"/>
  <c r="I377" i="1"/>
  <c r="H383" i="1"/>
  <c r="I383" i="1"/>
  <c r="H387" i="1"/>
  <c r="I387" i="1"/>
  <c r="H393" i="1"/>
  <c r="I393" i="1"/>
  <c r="H397" i="1"/>
  <c r="I397" i="1"/>
  <c r="H401" i="1"/>
  <c r="I401" i="1"/>
  <c r="H407" i="1"/>
  <c r="I407" i="1"/>
  <c r="H417" i="1"/>
  <c r="I417" i="1"/>
  <c r="H421" i="1"/>
  <c r="I421" i="1"/>
  <c r="H425" i="1"/>
  <c r="I425" i="1"/>
  <c r="H431" i="1"/>
  <c r="I431" i="1"/>
  <c r="H435" i="1"/>
  <c r="I435" i="1"/>
  <c r="H441" i="1"/>
  <c r="I441" i="1"/>
  <c r="H445" i="1"/>
  <c r="I445" i="1"/>
  <c r="H449" i="1"/>
  <c r="I449" i="1"/>
  <c r="H455" i="1"/>
  <c r="I455" i="1"/>
  <c r="H459" i="1"/>
  <c r="I459" i="1"/>
  <c r="H465" i="1"/>
  <c r="I465" i="1"/>
  <c r="H469" i="1"/>
  <c r="I469" i="1"/>
  <c r="H473" i="1"/>
  <c r="I473" i="1"/>
  <c r="H479" i="1"/>
  <c r="I479" i="1"/>
  <c r="H483" i="1"/>
  <c r="I483" i="1"/>
  <c r="H489" i="1"/>
  <c r="I489" i="1"/>
  <c r="H493" i="1"/>
  <c r="I493" i="1"/>
  <c r="H497" i="1"/>
  <c r="I497" i="1"/>
  <c r="H503" i="1"/>
  <c r="I503" i="1"/>
  <c r="H507" i="1"/>
  <c r="I507" i="1"/>
  <c r="H513" i="1"/>
  <c r="I513" i="1"/>
  <c r="H27" i="7"/>
  <c r="H778" i="1"/>
  <c r="I778" i="1"/>
  <c r="H786" i="1"/>
  <c r="I786" i="1"/>
  <c r="H802" i="1"/>
  <c r="I802" i="1"/>
  <c r="H806" i="1"/>
  <c r="I806" i="1"/>
  <c r="H810" i="1"/>
  <c r="I810" i="1"/>
  <c r="H828" i="1"/>
  <c r="I828" i="1"/>
  <c r="H832" i="1"/>
  <c r="I832" i="1"/>
  <c r="H838" i="1"/>
  <c r="I838" i="1"/>
  <c r="H846" i="1"/>
  <c r="I846" i="1"/>
  <c r="H852" i="1"/>
  <c r="I852" i="1"/>
  <c r="H856" i="1"/>
  <c r="I856" i="1"/>
  <c r="H369" i="7"/>
  <c r="H373" i="7"/>
  <c r="I373" i="7"/>
  <c r="H377" i="7"/>
  <c r="I377" i="7"/>
  <c r="H891" i="1"/>
  <c r="I891" i="1"/>
  <c r="H897" i="1"/>
  <c r="I897" i="1"/>
  <c r="H901" i="1"/>
  <c r="I901" i="1"/>
  <c r="H905" i="1"/>
  <c r="I905" i="1"/>
  <c r="H923" i="1"/>
  <c r="I923" i="1"/>
  <c r="H927" i="1"/>
  <c r="I927" i="1"/>
  <c r="H947" i="1"/>
  <c r="I947" i="1"/>
  <c r="H951" i="1"/>
  <c r="I951" i="1"/>
  <c r="H957" i="1"/>
  <c r="I957" i="1"/>
  <c r="H961" i="1"/>
  <c r="I961" i="1"/>
  <c r="H1056" i="1"/>
  <c r="I1056" i="1"/>
  <c r="H1060" i="1"/>
  <c r="I1060" i="1"/>
  <c r="H1068" i="1"/>
  <c r="I1068" i="1"/>
  <c r="H1072" i="1"/>
  <c r="I1072" i="1"/>
  <c r="H146" i="1"/>
  <c r="I146" i="1"/>
  <c r="H150" i="1"/>
  <c r="I150" i="1"/>
  <c r="H154" i="1"/>
  <c r="I154" i="1"/>
  <c r="H160" i="1"/>
  <c r="I160" i="1"/>
  <c r="H164" i="1"/>
  <c r="I164" i="1"/>
  <c r="H170" i="1"/>
  <c r="I170" i="1"/>
  <c r="H174" i="1"/>
  <c r="I174" i="1"/>
  <c r="H178" i="1"/>
  <c r="I178" i="1"/>
  <c r="H183" i="1"/>
  <c r="I183" i="1"/>
  <c r="H187" i="1"/>
  <c r="I187" i="1"/>
  <c r="H193" i="1"/>
  <c r="I193" i="1"/>
  <c r="H197" i="1"/>
  <c r="I197" i="1"/>
  <c r="H201" i="1"/>
  <c r="I201" i="1"/>
  <c r="H207" i="1"/>
  <c r="I207" i="1"/>
  <c r="H211" i="1"/>
  <c r="I211" i="1"/>
  <c r="H217" i="1"/>
  <c r="I217" i="1"/>
  <c r="H221" i="1"/>
  <c r="I221" i="1"/>
  <c r="H225" i="1"/>
  <c r="I225" i="1"/>
  <c r="H231" i="1"/>
  <c r="I231" i="1"/>
  <c r="H235" i="1"/>
  <c r="I235" i="1"/>
  <c r="H241" i="1"/>
  <c r="I241" i="1"/>
  <c r="H245" i="1"/>
  <c r="I245" i="1"/>
  <c r="H249" i="1"/>
  <c r="I249" i="1"/>
  <c r="H255" i="1"/>
  <c r="I255" i="1"/>
  <c r="H259" i="1"/>
  <c r="I259" i="1"/>
  <c r="G264" i="1"/>
  <c r="H268" i="1"/>
  <c r="I268" i="1"/>
  <c r="H272" i="1"/>
  <c r="I272" i="1"/>
  <c r="H371" i="1"/>
  <c r="I371" i="1"/>
  <c r="H491" i="1"/>
  <c r="I491" i="1"/>
  <c r="H783" i="1"/>
  <c r="I783" i="1"/>
  <c r="H842" i="1"/>
  <c r="I842" i="1"/>
  <c r="H875" i="1"/>
  <c r="I875" i="1"/>
  <c r="H879" i="1"/>
  <c r="I879" i="1"/>
  <c r="H887" i="1"/>
  <c r="I887" i="1"/>
  <c r="G986" i="1"/>
  <c r="H155" i="1"/>
  <c r="I155" i="1"/>
  <c r="H203" i="1"/>
  <c r="I203" i="1"/>
  <c r="H251" i="1"/>
  <c r="I251" i="1"/>
  <c r="D6" i="1"/>
  <c r="D35" i="4"/>
  <c r="H14" i="6"/>
  <c r="I14" i="6"/>
  <c r="H18" i="6"/>
  <c r="I18" i="6"/>
  <c r="H284" i="1"/>
  <c r="I284" i="1"/>
  <c r="H288" i="1"/>
  <c r="I288" i="1"/>
  <c r="I285" i="1"/>
  <c r="H285" i="1"/>
  <c r="H277" i="1"/>
  <c r="I277" i="1"/>
  <c r="H281" i="1"/>
  <c r="I281" i="1"/>
  <c r="H12" i="6"/>
  <c r="I12" i="6"/>
  <c r="H5" i="6"/>
  <c r="I5" i="6"/>
  <c r="H9" i="6"/>
  <c r="I9" i="6"/>
  <c r="H13" i="6"/>
  <c r="I13" i="6"/>
  <c r="H17" i="6"/>
  <c r="I17" i="6"/>
  <c r="H283" i="1"/>
  <c r="I283" i="1"/>
  <c r="H287" i="1"/>
  <c r="I287" i="1"/>
  <c r="I11" i="6"/>
  <c r="H11" i="6"/>
  <c r="H15" i="6"/>
  <c r="I15" i="6"/>
  <c r="H289" i="1"/>
  <c r="I289" i="1"/>
  <c r="I16" i="6"/>
  <c r="H16" i="6"/>
  <c r="H286" i="1"/>
  <c r="I286" i="1"/>
  <c r="I290" i="1"/>
  <c r="H290" i="1"/>
  <c r="H11" i="5"/>
  <c r="I11" i="5"/>
  <c r="H15" i="5"/>
  <c r="I15" i="5"/>
  <c r="H22" i="5"/>
  <c r="I22" i="5"/>
  <c r="H26" i="5"/>
  <c r="I26" i="5"/>
  <c r="H30" i="5"/>
  <c r="I30" i="5"/>
  <c r="H302" i="1"/>
  <c r="I302" i="1"/>
  <c r="H306" i="1"/>
  <c r="I306" i="1"/>
  <c r="H936" i="1"/>
  <c r="I936" i="1"/>
  <c r="H940" i="1"/>
  <c r="I940" i="1"/>
  <c r="H16" i="5"/>
  <c r="I16" i="5"/>
  <c r="H27" i="5"/>
  <c r="I27" i="5"/>
  <c r="H299" i="1"/>
  <c r="I299" i="1"/>
  <c r="H303" i="1"/>
  <c r="I303" i="1"/>
  <c r="H933" i="1"/>
  <c r="I933" i="1"/>
  <c r="H937" i="1"/>
  <c r="I937" i="1"/>
  <c r="H941" i="1"/>
  <c r="I941" i="1"/>
  <c r="H12" i="5"/>
  <c r="I12" i="5"/>
  <c r="H23" i="5"/>
  <c r="I23" i="5"/>
  <c r="H5" i="5"/>
  <c r="I5" i="5"/>
  <c r="H9" i="5"/>
  <c r="I9" i="5"/>
  <c r="H13" i="5"/>
  <c r="I13" i="5"/>
  <c r="H17" i="5"/>
  <c r="I17" i="5"/>
  <c r="H24" i="5"/>
  <c r="I24" i="5"/>
  <c r="H28" i="5"/>
  <c r="I28" i="5"/>
  <c r="H300" i="1"/>
  <c r="I300" i="1"/>
  <c r="H304" i="1"/>
  <c r="I304" i="1"/>
  <c r="H934" i="1"/>
  <c r="I934" i="1"/>
  <c r="H938" i="1"/>
  <c r="I938" i="1"/>
  <c r="H942" i="1"/>
  <c r="I942" i="1"/>
  <c r="H14" i="5"/>
  <c r="I14" i="5"/>
  <c r="H18" i="5"/>
  <c r="I18" i="5"/>
  <c r="H21" i="5"/>
  <c r="I21" i="5"/>
  <c r="H25" i="5"/>
  <c r="I25" i="5"/>
  <c r="H29" i="5"/>
  <c r="I29" i="5"/>
  <c r="H293" i="1"/>
  <c r="I293" i="1"/>
  <c r="H297" i="1"/>
  <c r="I297" i="1"/>
  <c r="H301" i="1"/>
  <c r="I301" i="1"/>
  <c r="H305" i="1"/>
  <c r="I305" i="1"/>
  <c r="H103" i="1"/>
  <c r="I103" i="1"/>
  <c r="H104" i="1"/>
  <c r="I104" i="1"/>
  <c r="I27" i="4"/>
  <c r="H27" i="4"/>
  <c r="I31" i="4"/>
  <c r="H31" i="4"/>
  <c r="I36" i="4"/>
  <c r="H36" i="4"/>
  <c r="I44" i="4"/>
  <c r="H44" i="4"/>
  <c r="H53" i="4"/>
  <c r="I53" i="4"/>
  <c r="H61" i="4"/>
  <c r="I61" i="4"/>
  <c r="H71" i="1"/>
  <c r="I71" i="1"/>
  <c r="I106" i="1"/>
  <c r="H106" i="1"/>
  <c r="H21" i="4"/>
  <c r="I21" i="4"/>
  <c r="H25" i="4"/>
  <c r="I25" i="4"/>
  <c r="H29" i="4"/>
  <c r="I29" i="4"/>
  <c r="H33" i="4"/>
  <c r="I33" i="4"/>
  <c r="I50" i="4"/>
  <c r="H50" i="4"/>
  <c r="I55" i="4"/>
  <c r="I63" i="4"/>
  <c r="H63" i="4"/>
  <c r="H18" i="4"/>
  <c r="I18" i="4"/>
  <c r="H30" i="4"/>
  <c r="I30" i="4"/>
  <c r="I34" i="4"/>
  <c r="H34" i="4"/>
  <c r="I43" i="4"/>
  <c r="H43" i="4"/>
  <c r="I47" i="4"/>
  <c r="H47" i="4"/>
  <c r="I60" i="4"/>
  <c r="H60" i="4"/>
  <c r="I64" i="4"/>
  <c r="H64" i="4"/>
  <c r="I74" i="1"/>
  <c r="H74" i="1"/>
  <c r="I78" i="1"/>
  <c r="H78" i="1"/>
  <c r="H87" i="1"/>
  <c r="I87" i="1"/>
  <c r="H91" i="1"/>
  <c r="I91" i="1"/>
  <c r="H97" i="1"/>
  <c r="I97" i="1"/>
  <c r="I101" i="1"/>
  <c r="H101" i="1"/>
  <c r="I105" i="1"/>
  <c r="H105" i="1"/>
  <c r="I109" i="1"/>
  <c r="H109" i="1"/>
  <c r="I48" i="4"/>
  <c r="H48" i="4"/>
  <c r="H57" i="4"/>
  <c r="I57" i="4"/>
  <c r="H65" i="4"/>
  <c r="I65" i="4"/>
  <c r="H75" i="1"/>
  <c r="I75" i="1"/>
  <c r="H80" i="1"/>
  <c r="I80" i="1"/>
  <c r="I88" i="1"/>
  <c r="H88" i="1"/>
  <c r="I102" i="1"/>
  <c r="I110" i="1"/>
  <c r="H110" i="1"/>
  <c r="I24" i="4"/>
  <c r="I28" i="4"/>
  <c r="H28" i="4"/>
  <c r="I32" i="4"/>
  <c r="H32" i="4"/>
  <c r="H37" i="4"/>
  <c r="I37" i="4"/>
  <c r="H41" i="4"/>
  <c r="I41" i="4"/>
  <c r="H45" i="4"/>
  <c r="I45" i="4"/>
  <c r="H49" i="4"/>
  <c r="I49" i="4"/>
  <c r="H62" i="4"/>
  <c r="I62" i="4"/>
  <c r="H66" i="4"/>
  <c r="I66" i="4"/>
  <c r="I72" i="1"/>
  <c r="H72" i="1"/>
  <c r="I76" i="1"/>
  <c r="H76" i="1"/>
  <c r="H81" i="1"/>
  <c r="I81" i="1"/>
  <c r="H85" i="1"/>
  <c r="I85" i="1"/>
  <c r="H89" i="1"/>
  <c r="I89" i="1"/>
  <c r="H93" i="1"/>
  <c r="I93" i="1"/>
  <c r="H107" i="1"/>
  <c r="I107" i="1"/>
  <c r="I92" i="1"/>
  <c r="H92" i="1"/>
  <c r="I46" i="4"/>
  <c r="H46" i="4"/>
  <c r="I59" i="4"/>
  <c r="H59" i="4"/>
  <c r="H65" i="1"/>
  <c r="I65" i="1"/>
  <c r="H69" i="1"/>
  <c r="I69" i="1"/>
  <c r="H73" i="1"/>
  <c r="I73" i="1"/>
  <c r="H77" i="1"/>
  <c r="I77" i="1"/>
  <c r="I90" i="1"/>
  <c r="H90" i="1"/>
  <c r="I94" i="1"/>
  <c r="H94" i="1"/>
  <c r="H108" i="1"/>
  <c r="I108" i="1"/>
  <c r="H563" i="1"/>
  <c r="I563" i="1"/>
  <c r="H766" i="1"/>
  <c r="I766" i="1"/>
  <c r="H790" i="1"/>
  <c r="I790" i="1"/>
  <c r="H686" i="1"/>
  <c r="I686" i="1"/>
  <c r="H732" i="1"/>
  <c r="I732" i="1"/>
  <c r="H577" i="1"/>
  <c r="I577" i="1"/>
  <c r="H591" i="1"/>
  <c r="I591" i="1"/>
  <c r="H604" i="1"/>
  <c r="I604" i="1"/>
  <c r="H614" i="1"/>
  <c r="I614" i="1"/>
  <c r="H634" i="1"/>
  <c r="I634" i="1"/>
  <c r="H670" i="1"/>
  <c r="I670" i="1"/>
  <c r="H684" i="1"/>
  <c r="I684" i="1"/>
  <c r="H720" i="1"/>
  <c r="I720" i="1"/>
  <c r="H734" i="1"/>
  <c r="I734" i="1"/>
  <c r="H774" i="1"/>
  <c r="I774" i="1"/>
  <c r="H14" i="3"/>
  <c r="I14" i="3"/>
  <c r="H18" i="3"/>
  <c r="I18" i="3"/>
  <c r="H22" i="3"/>
  <c r="I22" i="3"/>
  <c r="H26" i="3"/>
  <c r="I26" i="3"/>
  <c r="H30" i="3"/>
  <c r="I30" i="3"/>
  <c r="H34" i="3"/>
  <c r="I34" i="3"/>
  <c r="H38" i="3"/>
  <c r="I38" i="3"/>
  <c r="H42" i="3"/>
  <c r="I42" i="3"/>
  <c r="H46" i="3"/>
  <c r="I46" i="3"/>
  <c r="H50" i="3"/>
  <c r="I50" i="3"/>
  <c r="H54" i="3"/>
  <c r="I54" i="3"/>
  <c r="H58" i="3"/>
  <c r="I58" i="3"/>
  <c r="H62" i="3"/>
  <c r="I62" i="3"/>
  <c r="H66" i="3"/>
  <c r="I66" i="3"/>
  <c r="H70" i="3"/>
  <c r="I70" i="3"/>
  <c r="H74" i="3"/>
  <c r="I74" i="3"/>
  <c r="H78" i="3"/>
  <c r="I78" i="3"/>
  <c r="H728" i="1"/>
  <c r="I728" i="1"/>
  <c r="H84" i="3"/>
  <c r="I84" i="3"/>
  <c r="H88" i="3"/>
  <c r="I88" i="3"/>
  <c r="H96" i="3"/>
  <c r="I96" i="3"/>
  <c r="H100" i="3"/>
  <c r="I100" i="3"/>
  <c r="H108" i="3"/>
  <c r="I108" i="3"/>
  <c r="H112" i="3"/>
  <c r="I112" i="3"/>
  <c r="H120" i="3"/>
  <c r="I120" i="3"/>
  <c r="H124" i="3"/>
  <c r="I124" i="3"/>
  <c r="H132" i="3"/>
  <c r="I132" i="3"/>
  <c r="H136" i="3"/>
  <c r="I136" i="3"/>
  <c r="H144" i="3"/>
  <c r="I144" i="3"/>
  <c r="H148" i="3"/>
  <c r="I148" i="3"/>
  <c r="H113" i="1"/>
  <c r="I113" i="1"/>
  <c r="H117" i="1"/>
  <c r="I117" i="1"/>
  <c r="H121" i="1"/>
  <c r="I121" i="1"/>
  <c r="I125" i="1"/>
  <c r="H125" i="1"/>
  <c r="H516" i="1"/>
  <c r="I516" i="1"/>
  <c r="H520" i="1"/>
  <c r="I520" i="1"/>
  <c r="H574" i="1"/>
  <c r="I574" i="1"/>
  <c r="H578" i="1"/>
  <c r="I578" i="1"/>
  <c r="H582" i="1"/>
  <c r="I582" i="1"/>
  <c r="H588" i="1"/>
  <c r="I588" i="1"/>
  <c r="H592" i="1"/>
  <c r="I592" i="1"/>
  <c r="H597" i="1"/>
  <c r="I597" i="1"/>
  <c r="H601" i="1"/>
  <c r="I601" i="1"/>
  <c r="I605" i="1"/>
  <c r="H605" i="1"/>
  <c r="H611" i="1"/>
  <c r="I611" i="1"/>
  <c r="H615" i="1"/>
  <c r="I615" i="1"/>
  <c r="H635" i="1"/>
  <c r="I635" i="1"/>
  <c r="H639" i="1"/>
  <c r="I639" i="1"/>
  <c r="H671" i="1"/>
  <c r="I671" i="1"/>
  <c r="H675" i="1"/>
  <c r="I675" i="1"/>
  <c r="I681" i="1"/>
  <c r="H681" i="1"/>
  <c r="H685" i="1"/>
  <c r="I685" i="1"/>
  <c r="H689" i="1"/>
  <c r="I689" i="1"/>
  <c r="H717" i="1"/>
  <c r="I717" i="1"/>
  <c r="H721" i="1"/>
  <c r="I721" i="1"/>
  <c r="H725" i="1"/>
  <c r="I725" i="1"/>
  <c r="H731" i="1"/>
  <c r="I731" i="1"/>
  <c r="H735" i="1"/>
  <c r="I735" i="1"/>
  <c r="H767" i="1"/>
  <c r="I767" i="1"/>
  <c r="H771" i="1"/>
  <c r="I771" i="1"/>
  <c r="H791" i="1"/>
  <c r="I791" i="1"/>
  <c r="H795" i="1"/>
  <c r="I795" i="1"/>
  <c r="F111" i="1"/>
  <c r="H5" i="3"/>
  <c r="I5" i="3"/>
  <c r="H9" i="3"/>
  <c r="I9" i="3"/>
  <c r="H13" i="3"/>
  <c r="I13" i="3"/>
  <c r="H17" i="3"/>
  <c r="I17" i="3"/>
  <c r="H21" i="3"/>
  <c r="I21" i="3"/>
  <c r="H25" i="3"/>
  <c r="I25" i="3"/>
  <c r="H29" i="3"/>
  <c r="I29" i="3"/>
  <c r="H33" i="3"/>
  <c r="I33" i="3"/>
  <c r="H37" i="3"/>
  <c r="I37" i="3"/>
  <c r="H41" i="3"/>
  <c r="I41" i="3"/>
  <c r="H45" i="3"/>
  <c r="I45" i="3"/>
  <c r="H49" i="3"/>
  <c r="I49" i="3"/>
  <c r="H53" i="3"/>
  <c r="I53" i="3"/>
  <c r="H57" i="3"/>
  <c r="I57" i="3"/>
  <c r="H61" i="3"/>
  <c r="I61" i="3"/>
  <c r="H65" i="3"/>
  <c r="I65" i="3"/>
  <c r="H69" i="3"/>
  <c r="I69" i="3"/>
  <c r="H73" i="3"/>
  <c r="I73" i="3"/>
  <c r="H77" i="3"/>
  <c r="I77" i="3"/>
  <c r="I83" i="3"/>
  <c r="H83" i="3"/>
  <c r="H87" i="3"/>
  <c r="I87" i="3"/>
  <c r="H95" i="3"/>
  <c r="I95" i="3"/>
  <c r="I99" i="3"/>
  <c r="H99" i="3"/>
  <c r="H107" i="3"/>
  <c r="I107" i="3"/>
  <c r="H111" i="3"/>
  <c r="I111" i="3"/>
  <c r="H119" i="3"/>
  <c r="I119" i="3"/>
  <c r="H123" i="3"/>
  <c r="I123" i="3"/>
  <c r="I131" i="3"/>
  <c r="H131" i="3"/>
  <c r="H135" i="3"/>
  <c r="I135" i="3"/>
  <c r="H143" i="3"/>
  <c r="I143" i="3"/>
  <c r="I147" i="3"/>
  <c r="H147" i="3"/>
  <c r="H120" i="1"/>
  <c r="I120" i="1"/>
  <c r="H124" i="1"/>
  <c r="I124" i="1"/>
  <c r="H581" i="1"/>
  <c r="I581" i="1"/>
  <c r="H610" i="1"/>
  <c r="I610" i="1"/>
  <c r="H626" i="1"/>
  <c r="I626" i="1"/>
  <c r="H642" i="1"/>
  <c r="I642" i="1"/>
  <c r="H678" i="1"/>
  <c r="I678" i="1"/>
  <c r="I724" i="1"/>
  <c r="H724" i="1"/>
  <c r="H738" i="1"/>
  <c r="I738" i="1"/>
  <c r="H794" i="1"/>
  <c r="I794" i="1"/>
  <c r="H622" i="1"/>
  <c r="I622" i="1"/>
  <c r="H11" i="3"/>
  <c r="I11" i="3"/>
  <c r="I15" i="3"/>
  <c r="H15" i="3"/>
  <c r="H23" i="3"/>
  <c r="I23" i="3"/>
  <c r="H27" i="3"/>
  <c r="I27" i="3"/>
  <c r="H35" i="3"/>
  <c r="I35" i="3"/>
  <c r="I39" i="3"/>
  <c r="H39" i="3"/>
  <c r="H47" i="3"/>
  <c r="I47" i="3"/>
  <c r="I51" i="3"/>
  <c r="H51" i="3"/>
  <c r="H59" i="3"/>
  <c r="I59" i="3"/>
  <c r="H63" i="3"/>
  <c r="I63" i="3"/>
  <c r="H71" i="3"/>
  <c r="I71" i="3"/>
  <c r="H75" i="3"/>
  <c r="I75" i="3"/>
  <c r="H668" i="1"/>
  <c r="I668" i="1"/>
  <c r="H81" i="3"/>
  <c r="I81" i="3"/>
  <c r="H85" i="3"/>
  <c r="I85" i="3"/>
  <c r="H89" i="3"/>
  <c r="I89" i="3"/>
  <c r="H93" i="3"/>
  <c r="I93" i="3"/>
  <c r="H97" i="3"/>
  <c r="I97" i="3"/>
  <c r="H101" i="3"/>
  <c r="I101" i="3"/>
  <c r="H105" i="3"/>
  <c r="I105" i="3"/>
  <c r="H109" i="3"/>
  <c r="I109" i="3"/>
  <c r="H113" i="3"/>
  <c r="I113" i="3"/>
  <c r="H117" i="3"/>
  <c r="I117" i="3"/>
  <c r="H121" i="3"/>
  <c r="I121" i="3"/>
  <c r="H125" i="3"/>
  <c r="I125" i="3"/>
  <c r="H129" i="3"/>
  <c r="I129" i="3"/>
  <c r="H133" i="3"/>
  <c r="I133" i="3"/>
  <c r="H137" i="3"/>
  <c r="I137" i="3"/>
  <c r="H141" i="3"/>
  <c r="I141" i="3"/>
  <c r="H145" i="3"/>
  <c r="I145" i="3"/>
  <c r="H149" i="3"/>
  <c r="I149" i="3"/>
  <c r="H122" i="1"/>
  <c r="I122" i="1"/>
  <c r="H126" i="1"/>
  <c r="I126" i="1"/>
  <c r="H517" i="1"/>
  <c r="I517" i="1"/>
  <c r="H521" i="1"/>
  <c r="I521" i="1"/>
  <c r="H539" i="1"/>
  <c r="I539" i="1"/>
  <c r="H575" i="1"/>
  <c r="I575" i="1"/>
  <c r="H579" i="1"/>
  <c r="I579" i="1"/>
  <c r="H585" i="1"/>
  <c r="I585" i="1"/>
  <c r="H589" i="1"/>
  <c r="I589" i="1"/>
  <c r="H593" i="1"/>
  <c r="I593" i="1"/>
  <c r="H598" i="1"/>
  <c r="I598" i="1"/>
  <c r="H602" i="1"/>
  <c r="I602" i="1"/>
  <c r="H606" i="1"/>
  <c r="I606" i="1"/>
  <c r="H612" i="1"/>
  <c r="I612" i="1"/>
  <c r="H616" i="1"/>
  <c r="I616" i="1"/>
  <c r="H636" i="1"/>
  <c r="I636" i="1"/>
  <c r="H640" i="1"/>
  <c r="I640" i="1"/>
  <c r="F646" i="1"/>
  <c r="F650" i="1"/>
  <c r="F654" i="1"/>
  <c r="G654" i="1" s="1"/>
  <c r="H672" i="1"/>
  <c r="I672" i="1"/>
  <c r="H676" i="1"/>
  <c r="I676" i="1"/>
  <c r="H682" i="1"/>
  <c r="I682" i="1"/>
  <c r="H690" i="1"/>
  <c r="I690" i="1"/>
  <c r="F696" i="1"/>
  <c r="F700" i="1"/>
  <c r="H718" i="1"/>
  <c r="I718" i="1"/>
  <c r="H722" i="1"/>
  <c r="I722" i="1"/>
  <c r="H726" i="1"/>
  <c r="I726" i="1"/>
  <c r="H736" i="1"/>
  <c r="I736" i="1"/>
  <c r="F742" i="1"/>
  <c r="H758" i="1"/>
  <c r="I758" i="1"/>
  <c r="H768" i="1"/>
  <c r="I768" i="1"/>
  <c r="H772" i="1"/>
  <c r="I772" i="1"/>
  <c r="H792" i="1"/>
  <c r="I792" i="1"/>
  <c r="H796" i="1"/>
  <c r="I796" i="1"/>
  <c r="H662" i="1"/>
  <c r="I662" i="1"/>
  <c r="H519" i="1"/>
  <c r="I519" i="1"/>
  <c r="H573" i="1"/>
  <c r="I573" i="1"/>
  <c r="I587" i="1"/>
  <c r="H587" i="1"/>
  <c r="H600" i="1"/>
  <c r="I600" i="1"/>
  <c r="H618" i="1"/>
  <c r="I618" i="1"/>
  <c r="H638" i="1"/>
  <c r="I638" i="1"/>
  <c r="H674" i="1"/>
  <c r="I674" i="1"/>
  <c r="H688" i="1"/>
  <c r="I688" i="1"/>
  <c r="H730" i="1"/>
  <c r="I730" i="1"/>
  <c r="H770" i="1"/>
  <c r="I770" i="1"/>
  <c r="H798" i="1"/>
  <c r="I798" i="1"/>
  <c r="I708" i="1"/>
  <c r="H708" i="1"/>
  <c r="H630" i="1"/>
  <c r="H12" i="3"/>
  <c r="I12" i="3"/>
  <c r="H16" i="3"/>
  <c r="I16" i="3"/>
  <c r="H24" i="3"/>
  <c r="I24" i="3"/>
  <c r="H28" i="3"/>
  <c r="I28" i="3"/>
  <c r="H36" i="3"/>
  <c r="I36" i="3"/>
  <c r="H40" i="3"/>
  <c r="I40" i="3"/>
  <c r="H48" i="3"/>
  <c r="I48" i="3"/>
  <c r="H52" i="3"/>
  <c r="I52" i="3"/>
  <c r="H60" i="3"/>
  <c r="I60" i="3"/>
  <c r="H64" i="3"/>
  <c r="I64" i="3"/>
  <c r="H68" i="3"/>
  <c r="H72" i="3"/>
  <c r="I72" i="3"/>
  <c r="H76" i="3"/>
  <c r="I76" i="3"/>
  <c r="H82" i="3"/>
  <c r="I82" i="3"/>
  <c r="H86" i="3"/>
  <c r="I86" i="3"/>
  <c r="H90" i="3"/>
  <c r="I90" i="3"/>
  <c r="H94" i="3"/>
  <c r="I94" i="3"/>
  <c r="H98" i="3"/>
  <c r="I98" i="3"/>
  <c r="H102" i="3"/>
  <c r="I102" i="3"/>
  <c r="H106" i="3"/>
  <c r="I106" i="3"/>
  <c r="H110" i="3"/>
  <c r="I110" i="3"/>
  <c r="H114" i="3"/>
  <c r="I114" i="3"/>
  <c r="H118" i="3"/>
  <c r="I118" i="3"/>
  <c r="H122" i="3"/>
  <c r="I122" i="3"/>
  <c r="H126" i="3"/>
  <c r="I126" i="3"/>
  <c r="H130" i="3"/>
  <c r="I130" i="3"/>
  <c r="H134" i="3"/>
  <c r="I134" i="3"/>
  <c r="H138" i="3"/>
  <c r="I138" i="3"/>
  <c r="H142" i="3"/>
  <c r="I142" i="3"/>
  <c r="H146" i="3"/>
  <c r="I146" i="3"/>
  <c r="H150" i="3"/>
  <c r="I150" i="3"/>
  <c r="H119" i="1"/>
  <c r="I119" i="1"/>
  <c r="H123" i="1"/>
  <c r="I123" i="1"/>
  <c r="H518" i="1"/>
  <c r="I518" i="1"/>
  <c r="H522" i="1"/>
  <c r="I522" i="1"/>
  <c r="H562" i="1"/>
  <c r="I562" i="1"/>
  <c r="H570" i="1"/>
  <c r="I570" i="1"/>
  <c r="H576" i="1"/>
  <c r="I576" i="1"/>
  <c r="H580" i="1"/>
  <c r="I580" i="1"/>
  <c r="H586" i="1"/>
  <c r="I586" i="1"/>
  <c r="H590" i="1"/>
  <c r="I590" i="1"/>
  <c r="H594" i="1"/>
  <c r="I594" i="1"/>
  <c r="H599" i="1"/>
  <c r="I599" i="1"/>
  <c r="H603" i="1"/>
  <c r="I603" i="1"/>
  <c r="H609" i="1"/>
  <c r="I609" i="1"/>
  <c r="H613" i="1"/>
  <c r="I613" i="1"/>
  <c r="I617" i="1"/>
  <c r="H617" i="1"/>
  <c r="I633" i="1"/>
  <c r="H633" i="1"/>
  <c r="H637" i="1"/>
  <c r="I637" i="1"/>
  <c r="H641" i="1"/>
  <c r="I641" i="1"/>
  <c r="H659" i="1"/>
  <c r="I659" i="1"/>
  <c r="H663" i="1"/>
  <c r="I663" i="1"/>
  <c r="H669" i="1"/>
  <c r="I669" i="1"/>
  <c r="H673" i="1"/>
  <c r="I673" i="1"/>
  <c r="H677" i="1"/>
  <c r="I677" i="1"/>
  <c r="H683" i="1"/>
  <c r="I683" i="1"/>
  <c r="H687" i="1"/>
  <c r="I687" i="1"/>
  <c r="H719" i="1"/>
  <c r="I719" i="1"/>
  <c r="H723" i="1"/>
  <c r="I723" i="1"/>
  <c r="I729" i="1"/>
  <c r="H729" i="1"/>
  <c r="H733" i="1"/>
  <c r="I733" i="1"/>
  <c r="H737" i="1"/>
  <c r="I737" i="1"/>
  <c r="H755" i="1"/>
  <c r="I755" i="1"/>
  <c r="H759" i="1"/>
  <c r="I759" i="1"/>
  <c r="H765" i="1"/>
  <c r="I765" i="1"/>
  <c r="H769" i="1"/>
  <c r="I769" i="1"/>
  <c r="H773" i="1"/>
  <c r="I773" i="1"/>
  <c r="H789" i="1"/>
  <c r="I789" i="1"/>
  <c r="H793" i="1"/>
  <c r="I793" i="1"/>
  <c r="H797" i="1"/>
  <c r="I797" i="1"/>
  <c r="H33" i="2"/>
  <c r="I33" i="2"/>
  <c r="H41" i="2"/>
  <c r="I41" i="2"/>
  <c r="I45" i="2"/>
  <c r="H45" i="2"/>
  <c r="I49" i="2"/>
  <c r="H49" i="2"/>
  <c r="H53" i="2"/>
  <c r="I53" i="2"/>
  <c r="H9" i="2"/>
  <c r="I9" i="2"/>
  <c r="H13" i="2"/>
  <c r="I13" i="2"/>
  <c r="H17" i="2"/>
  <c r="I17" i="2"/>
  <c r="I59" i="2"/>
  <c r="H59" i="2"/>
  <c r="I63" i="2"/>
  <c r="H63" i="2"/>
  <c r="H67" i="2"/>
  <c r="I75" i="2"/>
  <c r="H75" i="2"/>
  <c r="H33" i="1"/>
  <c r="I33" i="1"/>
  <c r="H37" i="1"/>
  <c r="I37" i="1"/>
  <c r="H45" i="1"/>
  <c r="I45" i="1"/>
  <c r="H964" i="1"/>
  <c r="I964" i="1"/>
  <c r="I970" i="1"/>
  <c r="H970" i="1"/>
  <c r="I974" i="1"/>
  <c r="H974" i="1"/>
  <c r="I978" i="1"/>
  <c r="H978" i="1"/>
  <c r="I994" i="1"/>
  <c r="H994" i="1"/>
  <c r="I998" i="1"/>
  <c r="H998" i="1"/>
  <c r="I1002" i="1"/>
  <c r="H1002" i="1"/>
  <c r="I1008" i="1"/>
  <c r="H1008" i="1"/>
  <c r="I1030" i="1"/>
  <c r="H1030" i="1"/>
  <c r="I1034" i="1"/>
  <c r="H1034" i="1"/>
  <c r="I1038" i="1"/>
  <c r="H1038" i="1"/>
  <c r="H1044" i="1"/>
  <c r="I1044" i="1"/>
  <c r="H1048" i="1"/>
  <c r="I1048" i="1"/>
  <c r="H22" i="2"/>
  <c r="I26" i="2"/>
  <c r="H26" i="2"/>
  <c r="I34" i="2"/>
  <c r="H34" i="2"/>
  <c r="I38" i="2"/>
  <c r="H38" i="2"/>
  <c r="I42" i="2"/>
  <c r="H42" i="2"/>
  <c r="H46" i="2"/>
  <c r="I46" i="2"/>
  <c r="H50" i="2"/>
  <c r="I50" i="2"/>
  <c r="I54" i="2"/>
  <c r="H54" i="2"/>
  <c r="I14" i="2"/>
  <c r="H14" i="2"/>
  <c r="I18" i="2"/>
  <c r="H18" i="2"/>
  <c r="H60" i="2"/>
  <c r="I60" i="2"/>
  <c r="H64" i="2"/>
  <c r="I64" i="2"/>
  <c r="I68" i="2"/>
  <c r="H72" i="2"/>
  <c r="I72" i="2"/>
  <c r="H76" i="2"/>
  <c r="I76" i="2"/>
  <c r="H42" i="1"/>
  <c r="I42" i="1"/>
  <c r="H965" i="1"/>
  <c r="I965" i="1"/>
  <c r="H995" i="1"/>
  <c r="I995" i="1"/>
  <c r="I1009" i="1"/>
  <c r="H1009" i="1"/>
  <c r="H1045" i="1"/>
  <c r="I1045" i="1"/>
  <c r="I986" i="1"/>
  <c r="H986" i="1"/>
  <c r="H23" i="2"/>
  <c r="I27" i="2"/>
  <c r="H27" i="2"/>
  <c r="I35" i="2"/>
  <c r="H35" i="2"/>
  <c r="I39" i="2"/>
  <c r="H39" i="2"/>
  <c r="H47" i="2"/>
  <c r="I47" i="2"/>
  <c r="I7" i="2"/>
  <c r="I11" i="2"/>
  <c r="H11" i="2"/>
  <c r="H15" i="2"/>
  <c r="I15" i="2"/>
  <c r="H57" i="2"/>
  <c r="I57" i="2"/>
  <c r="H61" i="2"/>
  <c r="I61" i="2"/>
  <c r="H65" i="2"/>
  <c r="I65" i="2"/>
  <c r="H69" i="2"/>
  <c r="I69" i="2"/>
  <c r="H73" i="2"/>
  <c r="I73" i="2"/>
  <c r="H77" i="2"/>
  <c r="I77" i="2"/>
  <c r="H39" i="1"/>
  <c r="I39" i="1"/>
  <c r="H43" i="1"/>
  <c r="I43" i="1"/>
  <c r="I966" i="1"/>
  <c r="H966" i="1"/>
  <c r="H972" i="1"/>
  <c r="I972" i="1"/>
  <c r="H976" i="1"/>
  <c r="I976" i="1"/>
  <c r="H996" i="1"/>
  <c r="I996" i="1"/>
  <c r="H1000" i="1"/>
  <c r="I1000" i="1"/>
  <c r="H1006" i="1"/>
  <c r="I1006" i="1"/>
  <c r="H1010" i="1"/>
  <c r="I1010" i="1"/>
  <c r="I1014" i="1"/>
  <c r="H1014" i="1"/>
  <c r="H1032" i="1"/>
  <c r="I1032" i="1"/>
  <c r="H1036" i="1"/>
  <c r="I1036" i="1"/>
  <c r="I1042" i="1"/>
  <c r="H1042" i="1"/>
  <c r="I1046" i="1"/>
  <c r="H1046" i="1"/>
  <c r="I1050" i="1"/>
  <c r="H1050" i="1"/>
  <c r="H37" i="2"/>
  <c r="I37" i="2"/>
  <c r="H5" i="2"/>
  <c r="I5" i="2"/>
  <c r="I71" i="2"/>
  <c r="H71" i="2"/>
  <c r="H41" i="1"/>
  <c r="I41" i="1"/>
  <c r="H46" i="1"/>
  <c r="I46" i="1"/>
  <c r="I971" i="1"/>
  <c r="H971" i="1"/>
  <c r="H999" i="1"/>
  <c r="I999" i="1"/>
  <c r="H1013" i="1"/>
  <c r="I1013" i="1"/>
  <c r="H1031" i="1"/>
  <c r="I1031" i="1"/>
  <c r="I1035" i="1"/>
  <c r="H1035" i="1"/>
  <c r="H1041" i="1"/>
  <c r="I1041" i="1"/>
  <c r="H1049" i="1"/>
  <c r="I1049" i="1"/>
  <c r="F3" i="2"/>
  <c r="H36" i="2"/>
  <c r="I36" i="2"/>
  <c r="H40" i="2"/>
  <c r="I40" i="2"/>
  <c r="I48" i="2"/>
  <c r="H48" i="2"/>
  <c r="I8" i="2"/>
  <c r="H12" i="2"/>
  <c r="I12" i="2"/>
  <c r="H16" i="2"/>
  <c r="I16" i="2"/>
  <c r="I58" i="2"/>
  <c r="H58" i="2"/>
  <c r="I62" i="2"/>
  <c r="H62" i="2"/>
  <c r="I66" i="2"/>
  <c r="H66" i="2"/>
  <c r="I70" i="2"/>
  <c r="H70" i="2"/>
  <c r="I74" i="2"/>
  <c r="H74" i="2"/>
  <c r="I78" i="2"/>
  <c r="H78" i="2"/>
  <c r="H40" i="1"/>
  <c r="I40" i="1"/>
  <c r="H44" i="1"/>
  <c r="I44" i="1"/>
  <c r="H969" i="1"/>
  <c r="I969" i="1"/>
  <c r="H973" i="1"/>
  <c r="I973" i="1"/>
  <c r="H977" i="1"/>
  <c r="I977" i="1"/>
  <c r="H993" i="1"/>
  <c r="I993" i="1"/>
  <c r="H997" i="1"/>
  <c r="I997" i="1"/>
  <c r="H1001" i="1"/>
  <c r="I1001" i="1"/>
  <c r="H1007" i="1"/>
  <c r="I1007" i="1"/>
  <c r="H1029" i="1"/>
  <c r="I1029" i="1"/>
  <c r="H1033" i="1"/>
  <c r="I1033" i="1"/>
  <c r="H1037" i="1"/>
  <c r="I1037" i="1"/>
  <c r="I1043" i="1"/>
  <c r="H1043" i="1"/>
  <c r="H1047" i="1"/>
  <c r="I1047" i="1"/>
  <c r="I975" i="1"/>
  <c r="H975" i="1"/>
  <c r="G22" i="2"/>
  <c r="I22" i="2" s="1"/>
  <c r="I52" i="2"/>
  <c r="H52" i="2"/>
  <c r="I1012" i="1"/>
  <c r="H1012" i="1"/>
  <c r="I51" i="2"/>
  <c r="H51" i="2"/>
  <c r="H1011" i="1"/>
  <c r="I1011" i="1"/>
  <c r="H242" i="7"/>
  <c r="I242" i="7"/>
  <c r="F31" i="1"/>
  <c r="D47" i="1"/>
  <c r="D3" i="4" s="1"/>
  <c r="E60" i="7"/>
  <c r="G60" i="7" s="1"/>
  <c r="E176" i="7"/>
  <c r="G216" i="1"/>
  <c r="G862" i="1"/>
  <c r="G870" i="1"/>
  <c r="E313" i="1"/>
  <c r="E25" i="7" s="1"/>
  <c r="G25" i="7" s="1"/>
  <c r="E332" i="7"/>
  <c r="D8" i="1"/>
  <c r="D7" i="1"/>
  <c r="G824" i="1"/>
  <c r="G944" i="1"/>
  <c r="E64" i="7"/>
  <c r="G64" i="7" s="1"/>
  <c r="E260" i="7"/>
  <c r="G260" i="7" s="1"/>
  <c r="H260" i="7" s="1"/>
  <c r="E428" i="7"/>
  <c r="G428" i="7" s="1"/>
  <c r="H428" i="7" s="1"/>
  <c r="E464" i="7"/>
  <c r="G464" i="7" s="1"/>
  <c r="I464" i="7" s="1"/>
  <c r="D4" i="7"/>
  <c r="D13" i="1"/>
  <c r="D9" i="1"/>
  <c r="E92" i="3"/>
  <c r="G92" i="3" s="1"/>
  <c r="H92" i="3" s="1"/>
  <c r="D3" i="5"/>
  <c r="E20" i="3"/>
  <c r="E104" i="7"/>
  <c r="G104" i="7" s="1"/>
  <c r="H104" i="7" s="1"/>
  <c r="E392" i="7"/>
  <c r="E551" i="1"/>
  <c r="E549" i="1"/>
  <c r="E553" i="1"/>
  <c r="E557" i="1"/>
  <c r="D111" i="1"/>
  <c r="G1005" i="1"/>
  <c r="E6" i="8"/>
  <c r="I6" i="8" s="1"/>
  <c r="F58" i="1"/>
  <c r="G58" i="1" s="1"/>
  <c r="A58" i="1" s="1"/>
  <c r="F19" i="4"/>
  <c r="G228" i="1"/>
  <c r="E44" i="2"/>
  <c r="G44" i="2" s="1"/>
  <c r="G968" i="1"/>
  <c r="G932" i="1"/>
  <c r="G920" i="1"/>
  <c r="E416" i="7"/>
  <c r="G416" i="7" s="1"/>
  <c r="H416" i="7" s="1"/>
  <c r="G884" i="1"/>
  <c r="G872" i="1"/>
  <c r="G596" i="1"/>
  <c r="G572" i="1"/>
  <c r="E32" i="3"/>
  <c r="E212" i="7"/>
  <c r="G212" i="7" s="1"/>
  <c r="H212" i="7" s="1"/>
  <c r="G500" i="1"/>
  <c r="E164" i="7"/>
  <c r="G164" i="7" s="1"/>
  <c r="H164" i="7" s="1"/>
  <c r="G452" i="1"/>
  <c r="G168" i="1"/>
  <c r="E143" i="1"/>
  <c r="E127" i="1" s="1"/>
  <c r="E3" i="7" s="1"/>
  <c r="E128" i="1"/>
  <c r="E4" i="7" s="1"/>
  <c r="E52" i="4"/>
  <c r="G52" i="4" s="1"/>
  <c r="I52" i="4" s="1"/>
  <c r="E63" i="1"/>
  <c r="E47" i="1" s="1"/>
  <c r="E3" i="4" s="1"/>
  <c r="E48" i="1"/>
  <c r="E31" i="1"/>
  <c r="F51" i="4"/>
  <c r="F95" i="1" s="1"/>
  <c r="G95" i="1" s="1"/>
  <c r="A95" i="1" s="1"/>
  <c r="F35" i="4"/>
  <c r="F54" i="1"/>
  <c r="G8" i="4"/>
  <c r="I8" i="4" s="1"/>
  <c r="F49" i="1"/>
  <c r="G49" i="1" s="1"/>
  <c r="A49" i="1" s="1"/>
  <c r="G256" i="7"/>
  <c r="I256" i="7" s="1"/>
  <c r="G255" i="7"/>
  <c r="H255" i="7" s="1"/>
  <c r="G252" i="7"/>
  <c r="H252" i="7" s="1"/>
  <c r="G224" i="7"/>
  <c r="H224" i="7" s="1"/>
  <c r="G199" i="7"/>
  <c r="I199" i="7" s="1"/>
  <c r="F354" i="1"/>
  <c r="G354" i="1" s="1"/>
  <c r="F22" i="7"/>
  <c r="F310" i="1" s="1"/>
  <c r="G310" i="1" s="1"/>
  <c r="F26" i="7"/>
  <c r="F314" i="1" s="1"/>
  <c r="G63" i="7"/>
  <c r="H63" i="7" s="1"/>
  <c r="F349" i="1"/>
  <c r="G349" i="1" s="1"/>
  <c r="F352" i="1"/>
  <c r="G352" i="1" s="1"/>
  <c r="F353" i="1"/>
  <c r="G353" i="1" s="1"/>
  <c r="F79" i="7"/>
  <c r="F367" i="1" s="1"/>
  <c r="F345" i="1"/>
  <c r="G345" i="1" s="1"/>
  <c r="G65" i="7"/>
  <c r="I65" i="7" s="1"/>
  <c r="G61" i="7"/>
  <c r="H61" i="7" s="1"/>
  <c r="G57" i="7"/>
  <c r="H57" i="7" s="1"/>
  <c r="F348" i="1"/>
  <c r="G348" i="1" s="1"/>
  <c r="G356" i="7"/>
  <c r="I356" i="7" s="1"/>
  <c r="G369" i="7"/>
  <c r="I369" i="7" s="1"/>
  <c r="F915" i="1"/>
  <c r="F819" i="1" s="1"/>
  <c r="F911" i="1"/>
  <c r="F815" i="1" s="1"/>
  <c r="F1004" i="1"/>
  <c r="G1004" i="1" s="1"/>
  <c r="F987" i="1"/>
  <c r="G987" i="1" s="1"/>
  <c r="F31" i="2"/>
  <c r="F991" i="1" s="1"/>
  <c r="G991" i="1" s="1"/>
  <c r="A991" i="1" s="1"/>
  <c r="F981" i="1"/>
  <c r="G67" i="2"/>
  <c r="I67" i="2" s="1"/>
  <c r="F1040" i="1"/>
  <c r="G1040" i="1" s="1"/>
  <c r="F1020" i="1"/>
  <c r="G1020" i="1" s="1"/>
  <c r="F55" i="2"/>
  <c r="F1027" i="1" s="1"/>
  <c r="F1015" i="1" s="1"/>
  <c r="F1024" i="1"/>
  <c r="G1024" i="1" s="1"/>
  <c r="F1021" i="1"/>
  <c r="G1021" i="1" s="1"/>
  <c r="F1019" i="1"/>
  <c r="F1023" i="1"/>
  <c r="G1023" i="1" s="1"/>
  <c r="F1025" i="1"/>
  <c r="G1025" i="1" s="1"/>
  <c r="F1017" i="1"/>
  <c r="G1017" i="1" s="1"/>
  <c r="F1022" i="1"/>
  <c r="G1022" i="1" s="1"/>
  <c r="F1026" i="1"/>
  <c r="G1026" i="1" s="1"/>
  <c r="G29" i="2"/>
  <c r="H29" i="2" s="1"/>
  <c r="G25" i="2"/>
  <c r="H25" i="2" s="1"/>
  <c r="G23" i="2"/>
  <c r="I23" i="2" s="1"/>
  <c r="G30" i="2"/>
  <c r="I30" i="2" s="1"/>
  <c r="F20" i="2"/>
  <c r="F980" i="1" s="1"/>
  <c r="F992" i="1"/>
  <c r="G992" i="1" s="1"/>
  <c r="F1052" i="1"/>
  <c r="G463" i="7"/>
  <c r="H463" i="7" s="1"/>
  <c r="F1018" i="1"/>
  <c r="G1018" i="1" s="1"/>
  <c r="G440" i="7"/>
  <c r="H440" i="7" s="1"/>
  <c r="G392" i="7"/>
  <c r="I392" i="7" s="1"/>
  <c r="F379" i="7"/>
  <c r="F367" i="7" s="1"/>
  <c r="F859" i="1" s="1"/>
  <c r="G370" i="7"/>
  <c r="H370" i="7" s="1"/>
  <c r="G344" i="7"/>
  <c r="H344" i="7" s="1"/>
  <c r="G332" i="7"/>
  <c r="I332" i="7" s="1"/>
  <c r="F800" i="1"/>
  <c r="G800" i="1" s="1"/>
  <c r="G308" i="7"/>
  <c r="H308" i="7" s="1"/>
  <c r="F295" i="7"/>
  <c r="F751" i="1" s="1"/>
  <c r="F283" i="7"/>
  <c r="F703" i="1" s="1"/>
  <c r="F691" i="1" s="1"/>
  <c r="F632" i="1"/>
  <c r="F127" i="7"/>
  <c r="F415" i="1" s="1"/>
  <c r="G415" i="1" s="1"/>
  <c r="G176" i="7"/>
  <c r="H176" i="7" s="1"/>
  <c r="G175" i="7"/>
  <c r="H175" i="7" s="1"/>
  <c r="G151" i="7"/>
  <c r="H151" i="7" s="1"/>
  <c r="F428" i="1"/>
  <c r="F56" i="7"/>
  <c r="F344" i="1" s="1"/>
  <c r="F103" i="7"/>
  <c r="F391" i="1" s="1"/>
  <c r="G92" i="7"/>
  <c r="H92" i="7" s="1"/>
  <c r="G79" i="7"/>
  <c r="G30" i="7"/>
  <c r="I30" i="7" s="1"/>
  <c r="F31" i="7"/>
  <c r="G32" i="7"/>
  <c r="H32" i="7" s="1"/>
  <c r="F746" i="1"/>
  <c r="G746" i="1" s="1"/>
  <c r="F750" i="1"/>
  <c r="G750" i="1" s="1"/>
  <c r="F743" i="1"/>
  <c r="G743" i="1" s="1"/>
  <c r="F747" i="1"/>
  <c r="G747" i="1" s="1"/>
  <c r="F695" i="1"/>
  <c r="G695" i="1" s="1"/>
  <c r="F699" i="1"/>
  <c r="G699" i="1" s="1"/>
  <c r="G115" i="3"/>
  <c r="I115" i="3" s="1"/>
  <c r="G116" i="3"/>
  <c r="H116" i="3" s="1"/>
  <c r="F692" i="1"/>
  <c r="F103" i="3"/>
  <c r="F715" i="1" s="1"/>
  <c r="G715" i="1" s="1"/>
  <c r="A715" i="1" s="1"/>
  <c r="F31" i="3"/>
  <c r="F571" i="1" s="1"/>
  <c r="G128" i="3"/>
  <c r="H128" i="3" s="1"/>
  <c r="F647" i="1"/>
  <c r="G647" i="1" s="1"/>
  <c r="F651" i="1"/>
  <c r="G651" i="1" s="1"/>
  <c r="G80" i="3"/>
  <c r="H80" i="3" s="1"/>
  <c r="G68" i="3"/>
  <c r="I68" i="3" s="1"/>
  <c r="G595" i="1"/>
  <c r="A595" i="1" s="1"/>
  <c r="G56" i="3"/>
  <c r="H56" i="3" s="1"/>
  <c r="G32" i="3"/>
  <c r="H32" i="3" s="1"/>
  <c r="G20" i="3"/>
  <c r="H20" i="3" s="1"/>
  <c r="F112" i="1"/>
  <c r="G112" i="1" s="1"/>
  <c r="A112" i="1" s="1"/>
  <c r="G3" i="3"/>
  <c r="G4" i="6"/>
  <c r="I4" i="6" s="1"/>
  <c r="F914" i="1"/>
  <c r="F818" i="1" s="1"/>
  <c r="F909" i="1"/>
  <c r="G909" i="1" s="1"/>
  <c r="F917" i="1"/>
  <c r="G917" i="1" s="1"/>
  <c r="F910" i="1"/>
  <c r="F814" i="1" s="1"/>
  <c r="F918" i="1"/>
  <c r="F913" i="1"/>
  <c r="G913" i="1" s="1"/>
  <c r="G939" i="1"/>
  <c r="F908" i="1"/>
  <c r="F812" i="1" s="1"/>
  <c r="F912" i="1"/>
  <c r="F816" i="1" s="1"/>
  <c r="F916" i="1"/>
  <c r="F820" i="1" s="1"/>
  <c r="G935" i="1"/>
  <c r="F30" i="1"/>
  <c r="F96" i="1"/>
  <c r="G96" i="1" s="1"/>
  <c r="A96" i="1" s="1"/>
  <c r="F4" i="4"/>
  <c r="F64" i="1"/>
  <c r="G64" i="1" s="1"/>
  <c r="A64" i="1" s="1"/>
  <c r="G50" i="1"/>
  <c r="G5" i="4"/>
  <c r="H5" i="4" s="1"/>
  <c r="G54" i="1"/>
  <c r="G60" i="1"/>
  <c r="A60" i="1" s="1"/>
  <c r="G9" i="4"/>
  <c r="H9" i="4" s="1"/>
  <c r="G13" i="4"/>
  <c r="H13" i="4" s="1"/>
  <c r="G10" i="4"/>
  <c r="I10" i="4" s="1"/>
  <c r="G14" i="4"/>
  <c r="I14" i="4" s="1"/>
  <c r="G17" i="4"/>
  <c r="H17" i="4" s="1"/>
  <c r="D51" i="4"/>
  <c r="E272" i="7"/>
  <c r="G272" i="7" s="1"/>
  <c r="I272" i="7" s="1"/>
  <c r="G742" i="1"/>
  <c r="G1028" i="1"/>
  <c r="E816" i="1"/>
  <c r="E820" i="1"/>
  <c r="E4" i="2"/>
  <c r="G4" i="2" s="1"/>
  <c r="H4" i="2" s="1"/>
  <c r="E44" i="7"/>
  <c r="G44" i="7" s="1"/>
  <c r="I44" i="7" s="1"/>
  <c r="E236" i="7"/>
  <c r="G236" i="7" s="1"/>
  <c r="E550" i="1"/>
  <c r="E554" i="1"/>
  <c r="E558" i="1"/>
  <c r="E814" i="1"/>
  <c r="E822" i="1"/>
  <c r="D3" i="6"/>
  <c r="E104" i="3"/>
  <c r="G104" i="3" s="1"/>
  <c r="H104" i="3" s="1"/>
  <c r="E404" i="7"/>
  <c r="G404" i="7" s="1"/>
  <c r="H404" i="7" s="1"/>
  <c r="G623" i="1"/>
  <c r="G627" i="1"/>
  <c r="G252" i="1"/>
  <c r="G716" i="1"/>
  <c r="G836" i="1"/>
  <c r="G204" i="1"/>
  <c r="G332" i="1"/>
  <c r="G392" i="1"/>
  <c r="G896" i="1"/>
  <c r="G956" i="1"/>
  <c r="G156" i="1"/>
  <c r="E818" i="1"/>
  <c r="E67" i="7"/>
  <c r="E139" i="3"/>
  <c r="G314" i="1"/>
  <c r="E140" i="3"/>
  <c r="G140" i="3" s="1"/>
  <c r="H140" i="3" s="1"/>
  <c r="E254" i="7"/>
  <c r="G254" i="7" s="1"/>
  <c r="I254" i="7" s="1"/>
  <c r="E296" i="7"/>
  <c r="G296" i="7" s="1"/>
  <c r="H296" i="7" s="1"/>
  <c r="G350" i="1"/>
  <c r="G989" i="1"/>
  <c r="E740" i="1"/>
  <c r="G53" i="1"/>
  <c r="A53" i="1" s="1"/>
  <c r="E44" i="3"/>
  <c r="G44" i="3" s="1"/>
  <c r="H44" i="3" s="1"/>
  <c r="E68" i="2"/>
  <c r="G68" i="2" s="1"/>
  <c r="H68" i="2" s="1"/>
  <c r="E6" i="4"/>
  <c r="G6" i="4" s="1"/>
  <c r="I6" i="4" s="1"/>
  <c r="E58" i="7"/>
  <c r="G58" i="7" s="1"/>
  <c r="H58" i="7" s="1"/>
  <c r="E68" i="7"/>
  <c r="G68" i="7" s="1"/>
  <c r="I68" i="7" s="1"/>
  <c r="E116" i="7"/>
  <c r="G116" i="7" s="1"/>
  <c r="I116" i="7" s="1"/>
  <c r="E188" i="7"/>
  <c r="G188" i="7" s="1"/>
  <c r="H188" i="7" s="1"/>
  <c r="E250" i="7"/>
  <c r="G250" i="7" s="1"/>
  <c r="H250" i="7" s="1"/>
  <c r="E258" i="7"/>
  <c r="G258" i="7" s="1"/>
  <c r="I258" i="7" s="1"/>
  <c r="E320" i="7"/>
  <c r="G320" i="7" s="1"/>
  <c r="I320" i="7" s="1"/>
  <c r="E380" i="7"/>
  <c r="G380" i="7" s="1"/>
  <c r="I380" i="7" s="1"/>
  <c r="G320" i="1"/>
  <c r="G356" i="1"/>
  <c r="G368" i="1"/>
  <c r="G404" i="1"/>
  <c r="G416" i="1"/>
  <c r="E374" i="7"/>
  <c r="G374" i="7" s="1"/>
  <c r="H374" i="7" s="1"/>
  <c r="G982" i="1"/>
  <c r="G990" i="1"/>
  <c r="G861" i="1"/>
  <c r="G1019" i="1"/>
  <c r="E315" i="1"/>
  <c r="E27" i="7" s="1"/>
  <c r="G27" i="7" s="1"/>
  <c r="I27" i="7" s="1"/>
  <c r="E860" i="1"/>
  <c r="E368" i="7" s="1"/>
  <c r="G368" i="7" s="1"/>
  <c r="I368" i="7" s="1"/>
  <c r="E980" i="1"/>
  <c r="E20" i="2" s="1"/>
  <c r="E319" i="1"/>
  <c r="E31" i="7" s="1"/>
  <c r="E152" i="7"/>
  <c r="G152" i="7" s="1"/>
  <c r="I152" i="7" s="1"/>
  <c r="E511" i="1"/>
  <c r="E223" i="7" s="1"/>
  <c r="G223" i="7" s="1"/>
  <c r="H223" i="7" s="1"/>
  <c r="E607" i="1"/>
  <c r="E644" i="1"/>
  <c r="G318" i="1"/>
  <c r="G61" i="1"/>
  <c r="A61" i="1" s="1"/>
  <c r="E66" i="7"/>
  <c r="G66" i="7" s="1"/>
  <c r="H66" i="7" s="1"/>
  <c r="E452" i="7"/>
  <c r="G452" i="7" s="1"/>
  <c r="H452" i="7" s="1"/>
  <c r="G346" i="1"/>
  <c r="G985" i="1"/>
  <c r="G476" i="1"/>
  <c r="G57" i="1"/>
  <c r="A57" i="1" s="1"/>
  <c r="G62" i="1"/>
  <c r="A62" i="1" s="1"/>
  <c r="E4" i="3"/>
  <c r="G4" i="3" s="1"/>
  <c r="E55" i="3"/>
  <c r="G55" i="3" s="1"/>
  <c r="H55" i="3" s="1"/>
  <c r="E32" i="2"/>
  <c r="G32" i="2" s="1"/>
  <c r="H32" i="2" s="1"/>
  <c r="E20" i="4"/>
  <c r="G20" i="4" s="1"/>
  <c r="I20" i="4" s="1"/>
  <c r="E62" i="7"/>
  <c r="G62" i="7" s="1"/>
  <c r="H62" i="7" s="1"/>
  <c r="E80" i="7"/>
  <c r="G80" i="7" s="1"/>
  <c r="H80" i="7" s="1"/>
  <c r="E128" i="7"/>
  <c r="G128" i="7" s="1"/>
  <c r="H128" i="7" s="1"/>
  <c r="E200" i="7"/>
  <c r="G200" i="7" s="1"/>
  <c r="I200" i="7" s="1"/>
  <c r="E284" i="7"/>
  <c r="G284" i="7" s="1"/>
  <c r="H284" i="7" s="1"/>
  <c r="G584" i="1"/>
  <c r="G608" i="1"/>
  <c r="G680" i="1"/>
  <c r="G764" i="1"/>
  <c r="G788" i="1"/>
  <c r="G848" i="1"/>
  <c r="G144" i="1"/>
  <c r="G192" i="1"/>
  <c r="G240" i="1"/>
  <c r="G981" i="1"/>
  <c r="E620" i="1"/>
  <c r="E248" i="7" s="1"/>
  <c r="G248" i="7" s="1"/>
  <c r="I248" i="7" s="1"/>
  <c r="D27" i="1"/>
  <c r="D15" i="7"/>
  <c r="E115" i="7"/>
  <c r="E91" i="3"/>
  <c r="E295" i="7"/>
  <c r="E739" i="1"/>
  <c r="E415" i="7"/>
  <c r="E127" i="3"/>
  <c r="E907" i="1"/>
  <c r="E271" i="7"/>
  <c r="E813" i="1"/>
  <c r="E821" i="1"/>
  <c r="E533" i="1" s="1"/>
  <c r="E13" i="1" s="1"/>
  <c r="G312" i="1"/>
  <c r="G316" i="1"/>
  <c r="E667" i="1"/>
  <c r="E79" i="3" s="1"/>
  <c r="G79" i="3" s="1"/>
  <c r="H79" i="3" s="1"/>
  <c r="G646" i="1"/>
  <c r="D5" i="1"/>
  <c r="E552" i="1"/>
  <c r="E556" i="1"/>
  <c r="E817" i="1"/>
  <c r="G869" i="1"/>
  <c r="G915" i="1"/>
  <c r="G1039" i="1"/>
  <c r="A1039" i="1" s="1"/>
  <c r="E908" i="1"/>
  <c r="D16" i="1"/>
  <c r="D4" i="3"/>
  <c r="E1016" i="1"/>
  <c r="G1064" i="1"/>
  <c r="G1051" i="1"/>
  <c r="E55" i="2"/>
  <c r="G55" i="2" s="1"/>
  <c r="I55" i="2" s="1"/>
  <c r="E1015" i="1"/>
  <c r="E31" i="2"/>
  <c r="E979" i="1"/>
  <c r="E19" i="2" s="1"/>
  <c r="E451" i="7"/>
  <c r="G955" i="1"/>
  <c r="E439" i="7"/>
  <c r="G439" i="7" s="1"/>
  <c r="H439" i="7" s="1"/>
  <c r="E427" i="7"/>
  <c r="E403" i="7"/>
  <c r="E391" i="7"/>
  <c r="E859" i="1"/>
  <c r="E367" i="7" s="1"/>
  <c r="E379" i="7"/>
  <c r="G847" i="1"/>
  <c r="E355" i="7"/>
  <c r="G355" i="7" s="1"/>
  <c r="H355" i="7" s="1"/>
  <c r="E343" i="7"/>
  <c r="E331" i="7"/>
  <c r="G823" i="1"/>
  <c r="G799" i="1"/>
  <c r="E319" i="7"/>
  <c r="G319" i="7" s="1"/>
  <c r="H319" i="7" s="1"/>
  <c r="E307" i="7"/>
  <c r="G776" i="1"/>
  <c r="E283" i="7"/>
  <c r="E691" i="1"/>
  <c r="E692" i="1"/>
  <c r="E643" i="1"/>
  <c r="E619" i="1"/>
  <c r="E247" i="7" s="1"/>
  <c r="E259" i="7"/>
  <c r="G632" i="1"/>
  <c r="G571" i="1"/>
  <c r="A571" i="1" s="1"/>
  <c r="E31" i="3"/>
  <c r="E19" i="3"/>
  <c r="G487" i="1"/>
  <c r="G463" i="1"/>
  <c r="G439" i="1"/>
  <c r="E309" i="1"/>
  <c r="G440" i="1"/>
  <c r="E139" i="7"/>
  <c r="G139" i="7" s="1"/>
  <c r="I139" i="7" s="1"/>
  <c r="G427" i="1"/>
  <c r="G428" i="1"/>
  <c r="E140" i="7"/>
  <c r="G140" i="7" s="1"/>
  <c r="H140" i="7" s="1"/>
  <c r="G391" i="1"/>
  <c r="G379" i="1"/>
  <c r="E91" i="7"/>
  <c r="E344" i="1"/>
  <c r="G367" i="1"/>
  <c r="E43" i="7"/>
  <c r="G111" i="1"/>
  <c r="F79" i="1"/>
  <c r="G79" i="1" s="1"/>
  <c r="A79" i="1" s="1"/>
  <c r="G35" i="4"/>
  <c r="I35" i="4" s="1"/>
  <c r="G32" i="1"/>
  <c r="A32" i="1" s="1"/>
  <c r="G347" i="1"/>
  <c r="G24" i="7"/>
  <c r="H24" i="7" s="1"/>
  <c r="G23" i="7"/>
  <c r="H23" i="7" s="1"/>
  <c r="G983" i="1"/>
  <c r="E819" i="1"/>
  <c r="E531" i="1" s="1"/>
  <c r="E815" i="1"/>
  <c r="G865" i="1"/>
  <c r="G868" i="1"/>
  <c r="E376" i="7"/>
  <c r="G376" i="7" s="1"/>
  <c r="I376" i="7" s="1"/>
  <c r="G864" i="1"/>
  <c r="G696" i="1"/>
  <c r="G700" i="1"/>
  <c r="G650" i="1"/>
  <c r="G628" i="1"/>
  <c r="G624" i="1"/>
  <c r="G621" i="1"/>
  <c r="G625" i="1"/>
  <c r="G629" i="1"/>
  <c r="E59" i="7"/>
  <c r="G59" i="7" s="1"/>
  <c r="I59" i="7" s="1"/>
  <c r="G351" i="1"/>
  <c r="G311" i="1"/>
  <c r="E29" i="7"/>
  <c r="G29" i="7" s="1"/>
  <c r="I29" i="7" s="1"/>
  <c r="G56" i="1"/>
  <c r="A56" i="1" s="1"/>
  <c r="G55" i="1"/>
  <c r="A55" i="1" s="1"/>
  <c r="G59" i="1"/>
  <c r="A59" i="1" s="1"/>
  <c r="G52" i="1"/>
  <c r="G282" i="1"/>
  <c r="G543" i="1"/>
  <c r="G561" i="1"/>
  <c r="G565" i="1"/>
  <c r="G569" i="1"/>
  <c r="F645" i="1"/>
  <c r="G645" i="1" s="1"/>
  <c r="G657" i="1"/>
  <c r="F649" i="1"/>
  <c r="G649" i="1" s="1"/>
  <c r="G661" i="1"/>
  <c r="F653" i="1"/>
  <c r="G653" i="1" s="1"/>
  <c r="G665" i="1"/>
  <c r="F693" i="1"/>
  <c r="G693" i="1" s="1"/>
  <c r="G705" i="1"/>
  <c r="F697" i="1"/>
  <c r="G697" i="1" s="1"/>
  <c r="G709" i="1"/>
  <c r="F701" i="1"/>
  <c r="G701" i="1" s="1"/>
  <c r="G713" i="1"/>
  <c r="F741" i="1"/>
  <c r="G741" i="1" s="1"/>
  <c r="G753" i="1"/>
  <c r="F745" i="1"/>
  <c r="G745" i="1" s="1"/>
  <c r="G757" i="1"/>
  <c r="F749" i="1"/>
  <c r="G749" i="1" s="1"/>
  <c r="G761" i="1"/>
  <c r="G1063" i="1"/>
  <c r="F694" i="1"/>
  <c r="G694" i="1" s="1"/>
  <c r="G706" i="1"/>
  <c r="F702" i="1"/>
  <c r="G702" i="1" s="1"/>
  <c r="G714" i="1"/>
  <c r="G538" i="1"/>
  <c r="G542" i="1"/>
  <c r="G546" i="1"/>
  <c r="G560" i="1"/>
  <c r="G564" i="1"/>
  <c r="G568" i="1"/>
  <c r="F644" i="1"/>
  <c r="G644" i="1" s="1"/>
  <c r="G656" i="1"/>
  <c r="F648" i="1"/>
  <c r="G648" i="1" s="1"/>
  <c r="G660" i="1"/>
  <c r="F652" i="1"/>
  <c r="G652" i="1" s="1"/>
  <c r="G664" i="1"/>
  <c r="F740" i="1"/>
  <c r="G752" i="1"/>
  <c r="F744" i="1"/>
  <c r="G744" i="1" s="1"/>
  <c r="G756" i="1"/>
  <c r="F748" i="1"/>
  <c r="G748" i="1" s="1"/>
  <c r="G760" i="1"/>
  <c r="G536" i="1"/>
  <c r="G544" i="1"/>
  <c r="G567" i="1"/>
  <c r="F698" i="1"/>
  <c r="G698" i="1" s="1"/>
  <c r="G710" i="1"/>
  <c r="G540" i="1"/>
  <c r="G537" i="1"/>
  <c r="G541" i="1"/>
  <c r="G545" i="1"/>
  <c r="G566" i="1"/>
  <c r="G658" i="1"/>
  <c r="G666" i="1"/>
  <c r="G704" i="1"/>
  <c r="G712" i="1"/>
  <c r="G754" i="1"/>
  <c r="G762" i="1"/>
  <c r="G703" i="1"/>
  <c r="A703" i="1" s="1"/>
  <c r="G707" i="1"/>
  <c r="G711" i="1"/>
  <c r="G24" i="2"/>
  <c r="H24" i="2" s="1"/>
  <c r="G28" i="2"/>
  <c r="H28" i="2" s="1"/>
  <c r="G12" i="4"/>
  <c r="I12" i="4" s="1"/>
  <c r="G16" i="4"/>
  <c r="H16" i="4" s="1"/>
  <c r="E19" i="5"/>
  <c r="G20" i="5"/>
  <c r="H20" i="5" s="1"/>
  <c r="F275" i="1"/>
  <c r="G275" i="1" s="1"/>
  <c r="G4" i="5"/>
  <c r="H4" i="5" s="1"/>
  <c r="C2" i="8"/>
  <c r="G7" i="4"/>
  <c r="I7" i="4" s="1"/>
  <c r="G372" i="7"/>
  <c r="H372" i="7" s="1"/>
  <c r="G378" i="7"/>
  <c r="H378" i="7" s="1"/>
  <c r="G249" i="7"/>
  <c r="H249" i="7" s="1"/>
  <c r="G253" i="7"/>
  <c r="H253" i="7" s="1"/>
  <c r="G257" i="7"/>
  <c r="I257" i="7" s="1"/>
  <c r="G375" i="7"/>
  <c r="I375" i="7" s="1"/>
  <c r="F309" i="1"/>
  <c r="F313" i="1"/>
  <c r="F317" i="1"/>
  <c r="G317" i="1" s="1"/>
  <c r="G28" i="7"/>
  <c r="I28" i="7" s="1"/>
  <c r="F141" i="1"/>
  <c r="G141" i="1" s="1"/>
  <c r="G17" i="7"/>
  <c r="H17" i="7" s="1"/>
  <c r="G11" i="4"/>
  <c r="I11" i="4" s="1"/>
  <c r="G15" i="4"/>
  <c r="I15" i="4" s="1"/>
  <c r="F51" i="1"/>
  <c r="F988" i="1"/>
  <c r="G988" i="1" s="1"/>
  <c r="G21" i="2"/>
  <c r="I21" i="2" s="1"/>
  <c r="F984" i="1"/>
  <c r="G984" i="1" s="1"/>
  <c r="F276" i="1"/>
  <c r="G276" i="1" s="1"/>
  <c r="A276" i="1" s="1"/>
  <c r="F292" i="1"/>
  <c r="G292" i="1" s="1"/>
  <c r="A292" i="1" s="1"/>
  <c r="C7" i="8"/>
  <c r="F163" i="7"/>
  <c r="G163" i="7" s="1"/>
  <c r="I163" i="7" s="1"/>
  <c r="F187" i="7"/>
  <c r="F475" i="1" s="1"/>
  <c r="F211" i="7"/>
  <c r="F499" i="1" s="1"/>
  <c r="F464" i="1"/>
  <c r="G464" i="1" s="1"/>
  <c r="F488" i="1"/>
  <c r="G488" i="1" s="1"/>
  <c r="F512" i="1"/>
  <c r="G512" i="1" s="1"/>
  <c r="F451" i="7"/>
  <c r="F967" i="1" s="1"/>
  <c r="G967" i="1" s="1"/>
  <c r="A967" i="1" s="1"/>
  <c r="F427" i="7"/>
  <c r="F943" i="1" s="1"/>
  <c r="G943" i="1" s="1"/>
  <c r="F415" i="7"/>
  <c r="F919" i="1" s="1"/>
  <c r="G919" i="1" s="1"/>
  <c r="F403" i="7"/>
  <c r="F895" i="1" s="1"/>
  <c r="G895" i="1" s="1"/>
  <c r="F391" i="7"/>
  <c r="F883" i="1" s="1"/>
  <c r="G883" i="1" s="1"/>
  <c r="F343" i="7"/>
  <c r="F835" i="1" s="1"/>
  <c r="G835" i="1" s="1"/>
  <c r="F331" i="7"/>
  <c r="F823" i="1" s="1"/>
  <c r="F307" i="7"/>
  <c r="F775" i="1" s="1"/>
  <c r="G775" i="1" s="1"/>
  <c r="F271" i="7"/>
  <c r="F655" i="1" s="1"/>
  <c r="G655" i="1" s="1"/>
  <c r="A655" i="1" s="1"/>
  <c r="F235" i="7"/>
  <c r="F535" i="1" s="1"/>
  <c r="G535" i="1" s="1"/>
  <c r="A535" i="1" s="1"/>
  <c r="F259" i="7"/>
  <c r="F91" i="7"/>
  <c r="F379" i="1" s="1"/>
  <c r="F67" i="7"/>
  <c r="F43" i="7"/>
  <c r="F331" i="1" s="1"/>
  <c r="G331" i="1" s="1"/>
  <c r="F115" i="7"/>
  <c r="F403" i="1" s="1"/>
  <c r="G403" i="1" s="1"/>
  <c r="F139" i="3"/>
  <c r="F787" i="1" s="1"/>
  <c r="G787" i="1" s="1"/>
  <c r="A787" i="1" s="1"/>
  <c r="F127" i="3"/>
  <c r="F763" i="1" s="1"/>
  <c r="G763" i="1" s="1"/>
  <c r="A763" i="1" s="1"/>
  <c r="F115" i="3"/>
  <c r="F727" i="1" s="1"/>
  <c r="G727" i="1" s="1"/>
  <c r="A727" i="1" s="1"/>
  <c r="F91" i="3"/>
  <c r="F679" i="1" s="1"/>
  <c r="G679" i="1" s="1"/>
  <c r="A679" i="1" s="1"/>
  <c r="F79" i="3"/>
  <c r="F667" i="1" s="1"/>
  <c r="F19" i="3"/>
  <c r="F559" i="1" s="1"/>
  <c r="F43" i="3"/>
  <c r="F583" i="1" s="1"/>
  <c r="G583" i="1" s="1"/>
  <c r="A583" i="1" s="1"/>
  <c r="F67" i="3"/>
  <c r="F607" i="1" s="1"/>
  <c r="F43" i="2"/>
  <c r="F19" i="5"/>
  <c r="F931" i="1" s="1"/>
  <c r="H60" i="7" l="1"/>
  <c r="I60" i="7"/>
  <c r="H64" i="7"/>
  <c r="I64" i="7"/>
  <c r="H25" i="7"/>
  <c r="I25" i="7"/>
  <c r="A403" i="1"/>
  <c r="H403" i="1"/>
  <c r="I403" i="1"/>
  <c r="H512" i="1"/>
  <c r="I512" i="1"/>
  <c r="A487" i="1"/>
  <c r="H487" i="1"/>
  <c r="I487" i="1"/>
  <c r="I28" i="2"/>
  <c r="H65" i="7"/>
  <c r="A883" i="1"/>
  <c r="H883" i="1"/>
  <c r="I883" i="1"/>
  <c r="H317" i="1"/>
  <c r="I317" i="1"/>
  <c r="H865" i="1"/>
  <c r="I865" i="1"/>
  <c r="A379" i="1"/>
  <c r="H379" i="1"/>
  <c r="I379" i="1"/>
  <c r="A427" i="1"/>
  <c r="H427" i="1"/>
  <c r="I427" i="1"/>
  <c r="A799" i="1"/>
  <c r="H799" i="1"/>
  <c r="I799" i="1"/>
  <c r="A955" i="1"/>
  <c r="H955" i="1"/>
  <c r="I955" i="1"/>
  <c r="E529" i="1"/>
  <c r="E9" i="1" s="1"/>
  <c r="H144" i="1"/>
  <c r="I144" i="1"/>
  <c r="H346" i="1"/>
  <c r="I346" i="1"/>
  <c r="H318" i="1"/>
  <c r="I318" i="1"/>
  <c r="I368" i="1"/>
  <c r="H368" i="1"/>
  <c r="H392" i="1"/>
  <c r="I392" i="1"/>
  <c r="H800" i="1"/>
  <c r="I800" i="1"/>
  <c r="H168" i="1"/>
  <c r="I168" i="1"/>
  <c r="H872" i="1"/>
  <c r="I872" i="1"/>
  <c r="A111" i="1"/>
  <c r="A775" i="1"/>
  <c r="H775" i="1"/>
  <c r="I775" i="1"/>
  <c r="A895" i="1"/>
  <c r="H895" i="1"/>
  <c r="I895" i="1"/>
  <c r="G313" i="1"/>
  <c r="A1063" i="1"/>
  <c r="H1063" i="1"/>
  <c r="I1063" i="1"/>
  <c r="I52" i="1"/>
  <c r="A52" i="1"/>
  <c r="H864" i="1"/>
  <c r="I864" i="1"/>
  <c r="E527" i="1"/>
  <c r="E7" i="1" s="1"/>
  <c r="A367" i="1"/>
  <c r="H367" i="1"/>
  <c r="I367" i="1"/>
  <c r="A391" i="1"/>
  <c r="H391" i="1"/>
  <c r="I391" i="1"/>
  <c r="A463" i="1"/>
  <c r="H463" i="1"/>
  <c r="I463" i="1"/>
  <c r="H776" i="1"/>
  <c r="I776" i="1"/>
  <c r="A823" i="1"/>
  <c r="H823" i="1"/>
  <c r="I823" i="1"/>
  <c r="A847" i="1"/>
  <c r="H847" i="1"/>
  <c r="I847" i="1"/>
  <c r="E532" i="1"/>
  <c r="E12" i="1" s="1"/>
  <c r="I848" i="1"/>
  <c r="H848" i="1"/>
  <c r="H356" i="1"/>
  <c r="I356" i="1"/>
  <c r="H350" i="1"/>
  <c r="I350" i="1"/>
  <c r="H314" i="1"/>
  <c r="I314" i="1"/>
  <c r="H156" i="1"/>
  <c r="I156" i="1"/>
  <c r="H332" i="1"/>
  <c r="I332" i="1"/>
  <c r="H252" i="1"/>
  <c r="I252" i="1"/>
  <c r="I50" i="1"/>
  <c r="A50" i="1"/>
  <c r="H353" i="1"/>
  <c r="I353" i="1"/>
  <c r="H452" i="1"/>
  <c r="I452" i="1"/>
  <c r="H884" i="1"/>
  <c r="I884" i="1"/>
  <c r="H944" i="1"/>
  <c r="I944" i="1"/>
  <c r="H216" i="1"/>
  <c r="I216" i="1"/>
  <c r="I55" i="3"/>
  <c r="I9" i="4"/>
  <c r="I296" i="7"/>
  <c r="I428" i="7"/>
  <c r="I140" i="7"/>
  <c r="I104" i="7"/>
  <c r="H376" i="7"/>
  <c r="H368" i="7"/>
  <c r="H30" i="7"/>
  <c r="I66" i="7"/>
  <c r="I58" i="7"/>
  <c r="H258" i="7"/>
  <c r="I440" i="7"/>
  <c r="I176" i="7"/>
  <c r="A919" i="1"/>
  <c r="H919" i="1"/>
  <c r="I919" i="1"/>
  <c r="H141" i="1"/>
  <c r="A141" i="1"/>
  <c r="I141" i="1"/>
  <c r="H440" i="1"/>
  <c r="I440" i="1"/>
  <c r="A1051" i="1"/>
  <c r="H1051" i="1"/>
  <c r="I1051" i="1"/>
  <c r="H316" i="1"/>
  <c r="I316" i="1"/>
  <c r="H240" i="1"/>
  <c r="I240" i="1"/>
  <c r="H476" i="1"/>
  <c r="I476" i="1"/>
  <c r="H320" i="1"/>
  <c r="I320" i="1"/>
  <c r="H956" i="1"/>
  <c r="I956" i="1"/>
  <c r="H348" i="1"/>
  <c r="I348" i="1"/>
  <c r="H310" i="1"/>
  <c r="I310" i="1"/>
  <c r="H824" i="1"/>
  <c r="I824" i="1"/>
  <c r="H264" i="1"/>
  <c r="I264" i="1"/>
  <c r="I250" i="7"/>
  <c r="A331" i="1"/>
  <c r="H331" i="1"/>
  <c r="I331" i="1"/>
  <c r="A835" i="1"/>
  <c r="H835" i="1"/>
  <c r="I835" i="1"/>
  <c r="A943" i="1"/>
  <c r="H943" i="1"/>
  <c r="I943" i="1"/>
  <c r="H488" i="1"/>
  <c r="I488" i="1"/>
  <c r="H351" i="1"/>
  <c r="I351" i="1"/>
  <c r="H868" i="1"/>
  <c r="I868" i="1"/>
  <c r="H347" i="1"/>
  <c r="I347" i="1"/>
  <c r="H428" i="1"/>
  <c r="I428" i="1"/>
  <c r="H1064" i="1"/>
  <c r="I1064" i="1"/>
  <c r="H869" i="1"/>
  <c r="I869" i="1"/>
  <c r="H312" i="1"/>
  <c r="I312" i="1"/>
  <c r="I192" i="1"/>
  <c r="H192" i="1"/>
  <c r="H404" i="1"/>
  <c r="I404" i="1"/>
  <c r="H896" i="1"/>
  <c r="I896" i="1"/>
  <c r="H836" i="1"/>
  <c r="I836" i="1"/>
  <c r="I54" i="1"/>
  <c r="A54" i="1"/>
  <c r="A415" i="1"/>
  <c r="H415" i="1"/>
  <c r="I415" i="1"/>
  <c r="H345" i="1"/>
  <c r="I345" i="1"/>
  <c r="H349" i="1"/>
  <c r="I349" i="1"/>
  <c r="H354" i="1"/>
  <c r="I354" i="1"/>
  <c r="E16" i="1"/>
  <c r="H500" i="1"/>
  <c r="I500" i="1"/>
  <c r="H920" i="1"/>
  <c r="I920" i="1"/>
  <c r="H228" i="1"/>
  <c r="I228" i="1"/>
  <c r="H870" i="1"/>
  <c r="I870" i="1"/>
  <c r="H30" i="2"/>
  <c r="I20" i="3"/>
  <c r="I128" i="3"/>
  <c r="A12" i="6"/>
  <c r="I23" i="7"/>
  <c r="I463" i="7"/>
  <c r="I439" i="7"/>
  <c r="I308" i="7"/>
  <c r="I284" i="7"/>
  <c r="I260" i="7"/>
  <c r="I252" i="7"/>
  <c r="I223" i="7"/>
  <c r="A223" i="7" s="1"/>
  <c r="H199" i="7"/>
  <c r="I175" i="7"/>
  <c r="I151" i="7"/>
  <c r="A151" i="7" s="1"/>
  <c r="I79" i="7"/>
  <c r="I63" i="7"/>
  <c r="I57" i="7"/>
  <c r="I17" i="7"/>
  <c r="A17" i="7" s="1"/>
  <c r="I370" i="7"/>
  <c r="I24" i="7"/>
  <c r="I416" i="7"/>
  <c r="I249" i="7"/>
  <c r="I212" i="7"/>
  <c r="I128" i="7"/>
  <c r="I80" i="7"/>
  <c r="I404" i="7"/>
  <c r="H380" i="7"/>
  <c r="I344" i="7"/>
  <c r="I319" i="7"/>
  <c r="I255" i="7"/>
  <c r="I62" i="7"/>
  <c r="I374" i="7"/>
  <c r="I253" i="7"/>
  <c r="I224" i="7"/>
  <c r="I32" i="7"/>
  <c r="I378" i="7"/>
  <c r="I452" i="7"/>
  <c r="I188" i="7"/>
  <c r="I164" i="7"/>
  <c r="I92" i="7"/>
  <c r="H311" i="1"/>
  <c r="I311" i="1"/>
  <c r="H861" i="1"/>
  <c r="I861" i="1"/>
  <c r="I416" i="1"/>
  <c r="H416" i="1"/>
  <c r="H204" i="1"/>
  <c r="I204" i="1"/>
  <c r="I352" i="1"/>
  <c r="H352" i="1"/>
  <c r="H464" i="1"/>
  <c r="I464" i="1"/>
  <c r="I282" i="1"/>
  <c r="A282" i="1"/>
  <c r="A439" i="1"/>
  <c r="H439" i="1"/>
  <c r="I439" i="1"/>
  <c r="H862" i="1"/>
  <c r="I862" i="1"/>
  <c r="I104" i="3"/>
  <c r="H79" i="7"/>
  <c r="A79" i="7" s="1"/>
  <c r="C6" i="8"/>
  <c r="H4" i="6"/>
  <c r="I276" i="1"/>
  <c r="H276" i="1"/>
  <c r="H275" i="1"/>
  <c r="I275" i="1"/>
  <c r="H909" i="1"/>
  <c r="I909" i="1"/>
  <c r="H292" i="1"/>
  <c r="I292" i="1"/>
  <c r="H913" i="1"/>
  <c r="I913" i="1"/>
  <c r="H932" i="1"/>
  <c r="I932" i="1"/>
  <c r="I20" i="5"/>
  <c r="I4" i="5"/>
  <c r="C5" i="8"/>
  <c r="H915" i="1"/>
  <c r="I915" i="1"/>
  <c r="H935" i="1"/>
  <c r="I935" i="1"/>
  <c r="H939" i="1"/>
  <c r="I939" i="1"/>
  <c r="H917" i="1"/>
  <c r="I917" i="1"/>
  <c r="E5" i="8"/>
  <c r="I5" i="8" s="1"/>
  <c r="H95" i="1"/>
  <c r="I95" i="1"/>
  <c r="I58" i="1"/>
  <c r="H58" i="1"/>
  <c r="H35" i="4"/>
  <c r="A35" i="4" s="1"/>
  <c r="H79" i="1"/>
  <c r="I79" i="1"/>
  <c r="I57" i="1"/>
  <c r="H57" i="1"/>
  <c r="H20" i="4"/>
  <c r="H12" i="4"/>
  <c r="A12" i="4" s="1"/>
  <c r="H52" i="4"/>
  <c r="H14" i="4"/>
  <c r="A14" i="4" s="1"/>
  <c r="I16" i="4"/>
  <c r="H59" i="1"/>
  <c r="I59" i="1"/>
  <c r="H96" i="1"/>
  <c r="I96" i="1"/>
  <c r="H55" i="1"/>
  <c r="I55" i="1"/>
  <c r="G51" i="4"/>
  <c r="I51" i="4" s="1"/>
  <c r="I17" i="4"/>
  <c r="H15" i="4"/>
  <c r="H11" i="4"/>
  <c r="I13" i="4"/>
  <c r="A13" i="4" s="1"/>
  <c r="I5" i="4"/>
  <c r="C4" i="8"/>
  <c r="I62" i="1"/>
  <c r="H62" i="1"/>
  <c r="I56" i="1"/>
  <c r="H56" i="1"/>
  <c r="H61" i="1"/>
  <c r="I61" i="1"/>
  <c r="H53" i="1"/>
  <c r="I53" i="1"/>
  <c r="H60" i="1"/>
  <c r="I60" i="1"/>
  <c r="H64" i="1"/>
  <c r="I64" i="1"/>
  <c r="H49" i="1"/>
  <c r="I49" i="1"/>
  <c r="H699" i="1"/>
  <c r="I699" i="1"/>
  <c r="H654" i="1"/>
  <c r="I654" i="1"/>
  <c r="H679" i="1"/>
  <c r="I679" i="1"/>
  <c r="H712" i="1"/>
  <c r="I712" i="1"/>
  <c r="H698" i="1"/>
  <c r="I698" i="1"/>
  <c r="H760" i="1"/>
  <c r="I760" i="1"/>
  <c r="H660" i="1"/>
  <c r="I660" i="1"/>
  <c r="H568" i="1"/>
  <c r="I568" i="1"/>
  <c r="H761" i="1"/>
  <c r="I761" i="1"/>
  <c r="I665" i="1"/>
  <c r="H665" i="1"/>
  <c r="H743" i="1"/>
  <c r="I743" i="1"/>
  <c r="H727" i="1"/>
  <c r="I727" i="1"/>
  <c r="H704" i="1"/>
  <c r="I704" i="1"/>
  <c r="H748" i="1"/>
  <c r="I748" i="1"/>
  <c r="H648" i="1"/>
  <c r="I648" i="1"/>
  <c r="H538" i="1"/>
  <c r="I538" i="1"/>
  <c r="H714" i="1"/>
  <c r="I714" i="1"/>
  <c r="H749" i="1"/>
  <c r="I749" i="1"/>
  <c r="H697" i="1"/>
  <c r="I697" i="1"/>
  <c r="H653" i="1"/>
  <c r="I653" i="1"/>
  <c r="H543" i="1"/>
  <c r="I543" i="1"/>
  <c r="I621" i="1"/>
  <c r="H621" i="1"/>
  <c r="H632" i="1"/>
  <c r="I632" i="1"/>
  <c r="H4" i="3"/>
  <c r="I4" i="3"/>
  <c r="H608" i="1"/>
  <c r="I608" i="1"/>
  <c r="H623" i="1"/>
  <c r="I623" i="1"/>
  <c r="H715" i="1"/>
  <c r="I715" i="1"/>
  <c r="H750" i="1"/>
  <c r="I750" i="1"/>
  <c r="H572" i="1"/>
  <c r="I572" i="1"/>
  <c r="I44" i="3"/>
  <c r="I79" i="3"/>
  <c r="E3" i="8"/>
  <c r="I3" i="8" s="1"/>
  <c r="I80" i="3"/>
  <c r="H655" i="1"/>
  <c r="I655" i="1"/>
  <c r="H762" i="1"/>
  <c r="I762" i="1"/>
  <c r="H541" i="1"/>
  <c r="I541" i="1"/>
  <c r="H756" i="1"/>
  <c r="I756" i="1"/>
  <c r="H757" i="1"/>
  <c r="I757" i="1"/>
  <c r="H661" i="1"/>
  <c r="I661" i="1"/>
  <c r="H624" i="1"/>
  <c r="I624" i="1"/>
  <c r="H112" i="1"/>
  <c r="I112" i="1"/>
  <c r="H752" i="1"/>
  <c r="I752" i="1"/>
  <c r="H753" i="1"/>
  <c r="I753" i="1"/>
  <c r="H657" i="1"/>
  <c r="I657" i="1"/>
  <c r="H650" i="1"/>
  <c r="I650" i="1"/>
  <c r="H680" i="1"/>
  <c r="I680" i="1"/>
  <c r="H742" i="1"/>
  <c r="I742" i="1"/>
  <c r="H583" i="1"/>
  <c r="I583" i="1"/>
  <c r="H703" i="1"/>
  <c r="I703" i="1"/>
  <c r="H545" i="1"/>
  <c r="I545" i="1"/>
  <c r="H567" i="1"/>
  <c r="I567" i="1"/>
  <c r="H564" i="1"/>
  <c r="I564" i="1"/>
  <c r="H741" i="1"/>
  <c r="I741" i="1"/>
  <c r="H645" i="1"/>
  <c r="I645" i="1"/>
  <c r="H700" i="1"/>
  <c r="I700" i="1"/>
  <c r="H716" i="1"/>
  <c r="I716" i="1"/>
  <c r="H651" i="1"/>
  <c r="I651" i="1"/>
  <c r="H763" i="1"/>
  <c r="I763" i="1"/>
  <c r="H666" i="1"/>
  <c r="I666" i="1"/>
  <c r="H540" i="1"/>
  <c r="I540" i="1"/>
  <c r="I544" i="1"/>
  <c r="H544" i="1"/>
  <c r="H664" i="1"/>
  <c r="I664" i="1"/>
  <c r="H656" i="1"/>
  <c r="I656" i="1"/>
  <c r="H560" i="1"/>
  <c r="I560" i="1"/>
  <c r="H702" i="1"/>
  <c r="I702" i="1"/>
  <c r="I713" i="1"/>
  <c r="H713" i="1"/>
  <c r="H705" i="1"/>
  <c r="I705" i="1"/>
  <c r="H569" i="1"/>
  <c r="I569" i="1"/>
  <c r="H696" i="1"/>
  <c r="I696" i="1"/>
  <c r="H111" i="1"/>
  <c r="I111" i="1"/>
  <c r="H788" i="1"/>
  <c r="I788" i="1"/>
  <c r="H584" i="1"/>
  <c r="I584" i="1"/>
  <c r="H595" i="1"/>
  <c r="I595" i="1"/>
  <c r="H647" i="1"/>
  <c r="I647" i="1"/>
  <c r="H695" i="1"/>
  <c r="I695" i="1"/>
  <c r="H746" i="1"/>
  <c r="I746" i="1"/>
  <c r="H596" i="1"/>
  <c r="I596" i="1"/>
  <c r="H787" i="1"/>
  <c r="I787" i="1"/>
  <c r="H711" i="1"/>
  <c r="I711" i="1"/>
  <c r="H754" i="1"/>
  <c r="I754" i="1"/>
  <c r="H658" i="1"/>
  <c r="I658" i="1"/>
  <c r="H537" i="1"/>
  <c r="I537" i="1"/>
  <c r="H710" i="1"/>
  <c r="I710" i="1"/>
  <c r="H744" i="1"/>
  <c r="I744" i="1"/>
  <c r="H652" i="1"/>
  <c r="I652" i="1"/>
  <c r="H644" i="1"/>
  <c r="I644" i="1"/>
  <c r="H546" i="1"/>
  <c r="I546" i="1"/>
  <c r="H706" i="1"/>
  <c r="I706" i="1"/>
  <c r="H745" i="1"/>
  <c r="I745" i="1"/>
  <c r="H701" i="1"/>
  <c r="I701" i="1"/>
  <c r="H693" i="1"/>
  <c r="I693" i="1"/>
  <c r="I649" i="1"/>
  <c r="H649" i="1"/>
  <c r="H565" i="1"/>
  <c r="I565" i="1"/>
  <c r="H629" i="1"/>
  <c r="I629" i="1"/>
  <c r="H628" i="1"/>
  <c r="I628" i="1"/>
  <c r="G31" i="3"/>
  <c r="H764" i="1"/>
  <c r="I764" i="1"/>
  <c r="H747" i="1"/>
  <c r="I747" i="1"/>
  <c r="I56" i="3"/>
  <c r="I32" i="3"/>
  <c r="H115" i="3"/>
  <c r="I140" i="3"/>
  <c r="I116" i="3"/>
  <c r="I92" i="3"/>
  <c r="H707" i="1"/>
  <c r="I707" i="1"/>
  <c r="I566" i="1"/>
  <c r="H566" i="1"/>
  <c r="H694" i="1"/>
  <c r="I694" i="1"/>
  <c r="H709" i="1"/>
  <c r="I709" i="1"/>
  <c r="H561" i="1"/>
  <c r="I561" i="1"/>
  <c r="I625" i="1"/>
  <c r="H625" i="1"/>
  <c r="H571" i="1"/>
  <c r="I571" i="1"/>
  <c r="H646" i="1"/>
  <c r="I646" i="1"/>
  <c r="H627" i="1"/>
  <c r="I627" i="1"/>
  <c r="H1040" i="1"/>
  <c r="I1040" i="1"/>
  <c r="H985" i="1"/>
  <c r="I985" i="1"/>
  <c r="I990" i="1"/>
  <c r="H990" i="1"/>
  <c r="H1025" i="1"/>
  <c r="I1025" i="1"/>
  <c r="H21" i="2"/>
  <c r="I29" i="2"/>
  <c r="H988" i="1"/>
  <c r="I988" i="1"/>
  <c r="H1039" i="1"/>
  <c r="I1039" i="1"/>
  <c r="I982" i="1"/>
  <c r="H982" i="1"/>
  <c r="I1026" i="1"/>
  <c r="H1026" i="1"/>
  <c r="H1024" i="1"/>
  <c r="I1024" i="1"/>
  <c r="H983" i="1"/>
  <c r="I983" i="1"/>
  <c r="H981" i="1"/>
  <c r="I981" i="1"/>
  <c r="H1019" i="1"/>
  <c r="I1019" i="1"/>
  <c r="H989" i="1"/>
  <c r="I989" i="1"/>
  <c r="I1022" i="1"/>
  <c r="H1022" i="1"/>
  <c r="H968" i="1"/>
  <c r="I968" i="1"/>
  <c r="I4" i="2"/>
  <c r="A4" i="2" s="1"/>
  <c r="I32" i="2"/>
  <c r="I24" i="2"/>
  <c r="I56" i="2"/>
  <c r="H55" i="2"/>
  <c r="I25" i="2"/>
  <c r="E2" i="8"/>
  <c r="I2" i="8" s="1"/>
  <c r="I1018" i="1"/>
  <c r="H1018" i="1"/>
  <c r="H987" i="1"/>
  <c r="I987" i="1"/>
  <c r="H1028" i="1"/>
  <c r="I1028" i="1"/>
  <c r="H1023" i="1"/>
  <c r="I1023" i="1"/>
  <c r="H1005" i="1"/>
  <c r="I1005" i="1"/>
  <c r="H967" i="1"/>
  <c r="I967" i="1"/>
  <c r="H984" i="1"/>
  <c r="I984" i="1"/>
  <c r="H32" i="1"/>
  <c r="I32" i="1"/>
  <c r="H992" i="1"/>
  <c r="I992" i="1"/>
  <c r="H1017" i="1"/>
  <c r="I1017" i="1"/>
  <c r="H1021" i="1"/>
  <c r="I1021" i="1"/>
  <c r="H1020" i="1"/>
  <c r="I1020" i="1"/>
  <c r="I991" i="1"/>
  <c r="H991" i="1"/>
  <c r="H44" i="2"/>
  <c r="I44" i="2"/>
  <c r="H1004" i="1"/>
  <c r="I1004" i="1"/>
  <c r="H236" i="7"/>
  <c r="I236" i="7"/>
  <c r="H536" i="1"/>
  <c r="I536" i="1"/>
  <c r="H542" i="1"/>
  <c r="I542" i="1"/>
  <c r="H535" i="1"/>
  <c r="I535" i="1"/>
  <c r="E7" i="8"/>
  <c r="I7" i="8" s="1"/>
  <c r="A10" i="5"/>
  <c r="A21" i="4"/>
  <c r="A46" i="4"/>
  <c r="A48" i="4"/>
  <c r="A14" i="6"/>
  <c r="A42" i="4"/>
  <c r="A26" i="4"/>
  <c r="A60" i="4"/>
  <c r="A41" i="4"/>
  <c r="A25" i="4"/>
  <c r="A66" i="4"/>
  <c r="A50" i="4"/>
  <c r="A34" i="4"/>
  <c r="A18" i="4"/>
  <c r="A56" i="4"/>
  <c r="A8" i="3"/>
  <c r="A17" i="5"/>
  <c r="A40" i="4"/>
  <c r="A62" i="4"/>
  <c r="A10" i="4"/>
  <c r="A12" i="5"/>
  <c r="A13" i="5"/>
  <c r="A6" i="5"/>
  <c r="A49" i="4"/>
  <c r="A33" i="4"/>
  <c r="A58" i="4"/>
  <c r="A16" i="3"/>
  <c r="A5" i="4"/>
  <c r="A9" i="5"/>
  <c r="A14" i="5"/>
  <c r="A45" i="4"/>
  <c r="A29" i="4"/>
  <c r="A10" i="6"/>
  <c r="A54" i="4"/>
  <c r="A38" i="4"/>
  <c r="A22" i="4"/>
  <c r="A64" i="4"/>
  <c r="A53" i="4"/>
  <c r="A9" i="4"/>
  <c r="A5" i="5"/>
  <c r="A8" i="4"/>
  <c r="A7" i="2"/>
  <c r="A17" i="2"/>
  <c r="A9" i="2"/>
  <c r="A10" i="2"/>
  <c r="G740" i="1"/>
  <c r="A13" i="2"/>
  <c r="E525" i="1"/>
  <c r="G980" i="1"/>
  <c r="A15" i="2"/>
  <c r="A6" i="2"/>
  <c r="E530" i="1"/>
  <c r="E10" i="1" s="1"/>
  <c r="A12" i="2"/>
  <c r="A14" i="2"/>
  <c r="F817" i="1"/>
  <c r="G817" i="1" s="1"/>
  <c r="E534" i="1"/>
  <c r="E14" i="1" s="1"/>
  <c r="E21" i="7"/>
  <c r="G21" i="7" s="1"/>
  <c r="E5" i="1"/>
  <c r="A15" i="3"/>
  <c r="G692" i="1"/>
  <c r="D15" i="1"/>
  <c r="G820" i="1"/>
  <c r="E11" i="1"/>
  <c r="A8" i="2"/>
  <c r="E19" i="4"/>
  <c r="G19" i="4" s="1"/>
  <c r="D3" i="3"/>
  <c r="G911" i="1"/>
  <c r="D11" i="1"/>
  <c r="E15" i="1"/>
  <c r="G43" i="2"/>
  <c r="G30" i="1"/>
  <c r="A30" i="1" s="1"/>
  <c r="F63" i="1"/>
  <c r="E526" i="1"/>
  <c r="E6" i="1" s="1"/>
  <c r="G814" i="1"/>
  <c r="G818" i="1"/>
  <c r="G143" i="1"/>
  <c r="E4" i="4"/>
  <c r="G4" i="4" s="1"/>
  <c r="G63" i="1"/>
  <c r="A63" i="1" s="1"/>
  <c r="A16" i="5"/>
  <c r="G31" i="1"/>
  <c r="A31" i="1" s="1"/>
  <c r="E3" i="2"/>
  <c r="G3" i="2" s="1"/>
  <c r="F3" i="4"/>
  <c r="E4" i="8" s="1"/>
  <c r="A6" i="4"/>
  <c r="F48" i="1"/>
  <c r="G48" i="1" s="1"/>
  <c r="A48" i="1" s="1"/>
  <c r="G295" i="7"/>
  <c r="G751" i="1"/>
  <c r="A751" i="1" s="1"/>
  <c r="F550" i="1"/>
  <c r="G550" i="1" s="1"/>
  <c r="G271" i="7"/>
  <c r="G259" i="7"/>
  <c r="G22" i="7"/>
  <c r="G26" i="7"/>
  <c r="G115" i="7"/>
  <c r="G367" i="7"/>
  <c r="G379" i="7"/>
  <c r="G912" i="1"/>
  <c r="G451" i="7"/>
  <c r="F813" i="1"/>
  <c r="G813" i="1" s="1"/>
  <c r="G916" i="1"/>
  <c r="F1003" i="1"/>
  <c r="G1003" i="1" s="1"/>
  <c r="A1003" i="1" s="1"/>
  <c r="G31" i="2"/>
  <c r="G20" i="2"/>
  <c r="F19" i="2"/>
  <c r="G1027" i="1"/>
  <c r="A1027" i="1" s="1"/>
  <c r="G1015" i="1"/>
  <c r="A1015" i="1" s="1"/>
  <c r="A16" i="2"/>
  <c r="G1052" i="1"/>
  <c r="F1016" i="1"/>
  <c r="G1016" i="1" s="1"/>
  <c r="G427" i="7"/>
  <c r="F907" i="1"/>
  <c r="F811" i="1" s="1"/>
  <c r="G415" i="7"/>
  <c r="G403" i="7"/>
  <c r="G391" i="7"/>
  <c r="G343" i="7"/>
  <c r="G331" i="7"/>
  <c r="G307" i="7"/>
  <c r="G283" i="7"/>
  <c r="F631" i="1"/>
  <c r="G631" i="1" s="1"/>
  <c r="A631" i="1" s="1"/>
  <c r="F247" i="7"/>
  <c r="F619" i="1" s="1"/>
  <c r="G619" i="1" s="1"/>
  <c r="A619" i="1" s="1"/>
  <c r="G235" i="7"/>
  <c r="G127" i="7"/>
  <c r="G211" i="7"/>
  <c r="G187" i="7"/>
  <c r="F20" i="7"/>
  <c r="F308" i="1" s="1"/>
  <c r="G103" i="7"/>
  <c r="G91" i="7"/>
  <c r="G67" i="7"/>
  <c r="F55" i="7"/>
  <c r="F343" i="1" s="1"/>
  <c r="F355" i="1"/>
  <c r="G43" i="7"/>
  <c r="F319" i="1"/>
  <c r="G31" i="7"/>
  <c r="F29" i="1"/>
  <c r="F551" i="1"/>
  <c r="G551" i="1" s="1"/>
  <c r="F558" i="1"/>
  <c r="G558" i="1" s="1"/>
  <c r="G103" i="3"/>
  <c r="G691" i="1"/>
  <c r="A691" i="1" s="1"/>
  <c r="F643" i="1"/>
  <c r="G643" i="1" s="1"/>
  <c r="A643" i="1" s="1"/>
  <c r="G667" i="1"/>
  <c r="A667" i="1" s="1"/>
  <c r="G43" i="3"/>
  <c r="G139" i="3"/>
  <c r="G127" i="3"/>
  <c r="F739" i="1"/>
  <c r="G739" i="1" s="1"/>
  <c r="A739" i="1" s="1"/>
  <c r="G91" i="3"/>
  <c r="F555" i="1"/>
  <c r="G555" i="1" s="1"/>
  <c r="G19" i="3"/>
  <c r="G559" i="1"/>
  <c r="A559" i="1" s="1"/>
  <c r="A17" i="6"/>
  <c r="A13" i="6"/>
  <c r="F821" i="1"/>
  <c r="G821" i="1" s="1"/>
  <c r="G914" i="1"/>
  <c r="G910" i="1"/>
  <c r="G931" i="1"/>
  <c r="A931" i="1" s="1"/>
  <c r="G918" i="1"/>
  <c r="F822" i="1"/>
  <c r="G822" i="1" s="1"/>
  <c r="G19" i="5"/>
  <c r="G908" i="1"/>
  <c r="G816" i="1"/>
  <c r="A8" i="5"/>
  <c r="G51" i="1"/>
  <c r="A16" i="6"/>
  <c r="E528" i="1"/>
  <c r="E8" i="1" s="1"/>
  <c r="G620" i="1"/>
  <c r="A8" i="6"/>
  <c r="G511" i="1"/>
  <c r="A9" i="6"/>
  <c r="G860" i="1"/>
  <c r="G309" i="1"/>
  <c r="E812" i="1"/>
  <c r="G812" i="1" s="1"/>
  <c r="G315" i="1"/>
  <c r="G319" i="1"/>
  <c r="E67" i="3"/>
  <c r="G67" i="3" s="1"/>
  <c r="G607" i="1"/>
  <c r="A607" i="1" s="1"/>
  <c r="A28" i="4"/>
  <c r="E343" i="1"/>
  <c r="E307" i="1" s="1"/>
  <c r="E19" i="7" s="1"/>
  <c r="E811" i="1"/>
  <c r="D4" i="1"/>
  <c r="A319" i="7"/>
  <c r="A139" i="7"/>
  <c r="A199" i="7"/>
  <c r="A439" i="7"/>
  <c r="A12" i="3"/>
  <c r="A4" i="6"/>
  <c r="A18" i="3"/>
  <c r="A14" i="3"/>
  <c r="A17" i="3"/>
  <c r="A39" i="4"/>
  <c r="A24" i="4"/>
  <c r="A30" i="4"/>
  <c r="A44" i="4"/>
  <c r="A11" i="2"/>
  <c r="A7" i="4"/>
  <c r="A9" i="3"/>
  <c r="A10" i="3"/>
  <c r="A5" i="2"/>
  <c r="A463" i="7"/>
  <c r="A55" i="2"/>
  <c r="G859" i="1"/>
  <c r="E547" i="1"/>
  <c r="E548" i="1"/>
  <c r="A55" i="3"/>
  <c r="E308" i="1"/>
  <c r="E20" i="7" s="1"/>
  <c r="E56" i="7"/>
  <c r="G56" i="7" s="1"/>
  <c r="G344" i="1"/>
  <c r="E16" i="7"/>
  <c r="G16" i="7" s="1"/>
  <c r="E15" i="7"/>
  <c r="A20" i="4"/>
  <c r="A52" i="4"/>
  <c r="G819" i="1"/>
  <c r="G815" i="1"/>
  <c r="A18" i="7"/>
  <c r="G499" i="1"/>
  <c r="A31" i="4"/>
  <c r="A15" i="5"/>
  <c r="A17" i="4"/>
  <c r="F548" i="1"/>
  <c r="F526" i="1"/>
  <c r="F557" i="1"/>
  <c r="G475" i="1"/>
  <c r="A11" i="3"/>
  <c r="A36" i="4"/>
  <c r="A16" i="4"/>
  <c r="A18" i="6"/>
  <c r="A6" i="6"/>
  <c r="F556" i="1"/>
  <c r="F549" i="1"/>
  <c r="A67" i="2"/>
  <c r="A175" i="7"/>
  <c r="A355" i="7"/>
  <c r="A7" i="3"/>
  <c r="A6" i="3"/>
  <c r="A32" i="4"/>
  <c r="A47" i="4"/>
  <c r="F554" i="1"/>
  <c r="F552" i="1"/>
  <c r="F553" i="1"/>
  <c r="A11" i="5"/>
  <c r="A13" i="3"/>
  <c r="A27" i="4"/>
  <c r="A18" i="5"/>
  <c r="A11" i="6"/>
  <c r="A5" i="3"/>
  <c r="A57" i="4"/>
  <c r="A37" i="4"/>
  <c r="A7" i="5"/>
  <c r="A61" i="4"/>
  <c r="A43" i="4"/>
  <c r="A23" i="4"/>
  <c r="A4" i="5"/>
  <c r="G3" i="6"/>
  <c r="I3" i="6" s="1"/>
  <c r="A65" i="4"/>
  <c r="A5" i="6"/>
  <c r="F140" i="1"/>
  <c r="A15" i="4"/>
  <c r="A11" i="4"/>
  <c r="A15" i="6"/>
  <c r="A7" i="6"/>
  <c r="G3" i="5"/>
  <c r="I3" i="5" s="1"/>
  <c r="F291" i="1"/>
  <c r="A55" i="4"/>
  <c r="A59" i="4"/>
  <c r="A63" i="4"/>
  <c r="A18" i="2"/>
  <c r="A163" i="7"/>
  <c r="F451" i="1"/>
  <c r="D3" i="1" l="1"/>
  <c r="A475" i="1"/>
  <c r="H475" i="1"/>
  <c r="I475" i="1"/>
  <c r="H187" i="7"/>
  <c r="I187" i="7"/>
  <c r="H415" i="7"/>
  <c r="A415" i="7" s="1"/>
  <c r="I415" i="7"/>
  <c r="H313" i="1"/>
  <c r="I313" i="1"/>
  <c r="H56" i="7"/>
  <c r="I56" i="7"/>
  <c r="H315" i="1"/>
  <c r="I315" i="1"/>
  <c r="I343" i="7"/>
  <c r="H343" i="7"/>
  <c r="I259" i="7"/>
  <c r="H259" i="7"/>
  <c r="A259" i="7" s="1"/>
  <c r="A511" i="1"/>
  <c r="H511" i="1"/>
  <c r="I511" i="1"/>
  <c r="H103" i="7"/>
  <c r="A103" i="7" s="1"/>
  <c r="I103" i="7"/>
  <c r="H127" i="7"/>
  <c r="I127" i="7"/>
  <c r="I283" i="7"/>
  <c r="A283" i="7" s="1"/>
  <c r="H283" i="7"/>
  <c r="H391" i="7"/>
  <c r="I391" i="7"/>
  <c r="H427" i="7"/>
  <c r="I427" i="7"/>
  <c r="I451" i="7"/>
  <c r="H451" i="7"/>
  <c r="H115" i="7"/>
  <c r="I115" i="7"/>
  <c r="H271" i="7"/>
  <c r="I271" i="7"/>
  <c r="H143" i="1"/>
  <c r="I143" i="1"/>
  <c r="H3" i="6"/>
  <c r="H344" i="1"/>
  <c r="I344" i="1"/>
  <c r="A319" i="1"/>
  <c r="H319" i="1"/>
  <c r="I319" i="1"/>
  <c r="H860" i="1"/>
  <c r="I860" i="1"/>
  <c r="I67" i="7"/>
  <c r="H67" i="7"/>
  <c r="A67" i="7" s="1"/>
  <c r="H331" i="7"/>
  <c r="I331" i="7"/>
  <c r="H1052" i="1"/>
  <c r="I1052" i="1"/>
  <c r="A379" i="7"/>
  <c r="I379" i="7"/>
  <c r="H379" i="7"/>
  <c r="I22" i="7"/>
  <c r="H22" i="7"/>
  <c r="H43" i="7"/>
  <c r="I43" i="7"/>
  <c r="H91" i="7"/>
  <c r="A91" i="7" s="1"/>
  <c r="I91" i="7"/>
  <c r="I211" i="7"/>
  <c r="H211" i="7"/>
  <c r="A367" i="7"/>
  <c r="I367" i="7"/>
  <c r="H367" i="7"/>
  <c r="H295" i="7"/>
  <c r="A295" i="7" s="1"/>
  <c r="I295" i="7"/>
  <c r="H21" i="7"/>
  <c r="I21" i="7"/>
  <c r="A499" i="1"/>
  <c r="H499" i="1"/>
  <c r="I499" i="1"/>
  <c r="H16" i="7"/>
  <c r="I16" i="7"/>
  <c r="A859" i="1"/>
  <c r="H859" i="1"/>
  <c r="I859" i="1"/>
  <c r="H309" i="1"/>
  <c r="I309" i="1"/>
  <c r="I51" i="1"/>
  <c r="A51" i="1"/>
  <c r="H31" i="7"/>
  <c r="I31" i="7"/>
  <c r="H307" i="7"/>
  <c r="I307" i="7"/>
  <c r="H403" i="7"/>
  <c r="A403" i="7" s="1"/>
  <c r="I403" i="7"/>
  <c r="H26" i="7"/>
  <c r="I26" i="7"/>
  <c r="H812" i="1"/>
  <c r="I812" i="1"/>
  <c r="H816" i="1"/>
  <c r="I816" i="1"/>
  <c r="H918" i="1"/>
  <c r="I918" i="1"/>
  <c r="H821" i="1"/>
  <c r="I821" i="1"/>
  <c r="H912" i="1"/>
  <c r="I912" i="1"/>
  <c r="H818" i="1"/>
  <c r="I818" i="1"/>
  <c r="H911" i="1"/>
  <c r="I911" i="1"/>
  <c r="H817" i="1"/>
  <c r="I817" i="1"/>
  <c r="H3" i="5"/>
  <c r="H815" i="1"/>
  <c r="I815" i="1"/>
  <c r="H819" i="1"/>
  <c r="I819" i="1"/>
  <c r="H908" i="1"/>
  <c r="I908" i="1"/>
  <c r="H931" i="1"/>
  <c r="I931" i="1"/>
  <c r="H916" i="1"/>
  <c r="I916" i="1"/>
  <c r="H814" i="1"/>
  <c r="I814" i="1"/>
  <c r="H820" i="1"/>
  <c r="I820" i="1"/>
  <c r="H19" i="5"/>
  <c r="I19" i="5"/>
  <c r="H910" i="1"/>
  <c r="I910" i="1"/>
  <c r="H813" i="1"/>
  <c r="I813" i="1"/>
  <c r="H822" i="1"/>
  <c r="I822" i="1"/>
  <c r="H914" i="1"/>
  <c r="I914" i="1"/>
  <c r="I4" i="4"/>
  <c r="H4" i="4"/>
  <c r="I19" i="4"/>
  <c r="H19" i="4"/>
  <c r="F47" i="1"/>
  <c r="G47" i="1" s="1"/>
  <c r="A47" i="1" s="1"/>
  <c r="H48" i="1"/>
  <c r="I48" i="1"/>
  <c r="H51" i="4"/>
  <c r="A51" i="4" s="1"/>
  <c r="H63" i="1"/>
  <c r="I63" i="1"/>
  <c r="H607" i="1"/>
  <c r="I607" i="1"/>
  <c r="H558" i="1"/>
  <c r="I558" i="1"/>
  <c r="I67" i="3"/>
  <c r="H67" i="3"/>
  <c r="H555" i="1"/>
  <c r="I555" i="1"/>
  <c r="H139" i="3"/>
  <c r="I139" i="3"/>
  <c r="A139" i="3" s="1"/>
  <c r="H643" i="1"/>
  <c r="I643" i="1"/>
  <c r="H551" i="1"/>
  <c r="I551" i="1"/>
  <c r="H619" i="1"/>
  <c r="I619" i="1"/>
  <c r="H692" i="1"/>
  <c r="I692" i="1"/>
  <c r="H620" i="1"/>
  <c r="I620" i="1"/>
  <c r="H91" i="3"/>
  <c r="I91" i="3"/>
  <c r="H43" i="3"/>
  <c r="I43" i="3"/>
  <c r="H691" i="1"/>
  <c r="I691" i="1"/>
  <c r="H631" i="1"/>
  <c r="I631" i="1"/>
  <c r="H550" i="1"/>
  <c r="I550" i="1"/>
  <c r="I31" i="3"/>
  <c r="H31" i="3"/>
  <c r="H19" i="3"/>
  <c r="I19" i="3"/>
  <c r="H127" i="3"/>
  <c r="I127" i="3"/>
  <c r="H667" i="1"/>
  <c r="I667" i="1"/>
  <c r="H559" i="1"/>
  <c r="I559" i="1"/>
  <c r="H739" i="1"/>
  <c r="I739" i="1"/>
  <c r="H103" i="3"/>
  <c r="I103" i="3"/>
  <c r="H751" i="1"/>
  <c r="I751" i="1"/>
  <c r="C3" i="8"/>
  <c r="C8" i="8" s="1"/>
  <c r="H3" i="3"/>
  <c r="I3" i="3"/>
  <c r="H740" i="1"/>
  <c r="I740" i="1"/>
  <c r="I31" i="2"/>
  <c r="H31" i="2"/>
  <c r="H1016" i="1"/>
  <c r="I1016" i="1"/>
  <c r="H980" i="1"/>
  <c r="I980" i="1"/>
  <c r="I20" i="2"/>
  <c r="H20" i="2"/>
  <c r="I3" i="2"/>
  <c r="H3" i="2"/>
  <c r="H30" i="1"/>
  <c r="I30" i="1"/>
  <c r="H1015" i="1"/>
  <c r="I1015" i="1"/>
  <c r="H31" i="1"/>
  <c r="I31" i="1"/>
  <c r="I1027" i="1"/>
  <c r="H1027" i="1"/>
  <c r="I43" i="2"/>
  <c r="H43" i="2"/>
  <c r="I1003" i="1"/>
  <c r="H1003" i="1"/>
  <c r="H235" i="7"/>
  <c r="I235" i="7"/>
  <c r="A3" i="6"/>
  <c r="A115" i="3"/>
  <c r="A79" i="3"/>
  <c r="A451" i="7"/>
  <c r="G907" i="1"/>
  <c r="A907" i="1" s="1"/>
  <c r="A3" i="2"/>
  <c r="G29" i="1"/>
  <c r="A29" i="1" s="1"/>
  <c r="G3" i="4"/>
  <c r="E8" i="8"/>
  <c r="I8" i="8" s="1"/>
  <c r="I4" i="8"/>
  <c r="A343" i="7"/>
  <c r="G811" i="1"/>
  <c r="A811" i="1" s="1"/>
  <c r="E55" i="7"/>
  <c r="G55" i="7" s="1"/>
  <c r="A271" i="7"/>
  <c r="A31" i="2"/>
  <c r="A235" i="7"/>
  <c r="A127" i="3"/>
  <c r="A391" i="7"/>
  <c r="A115" i="7"/>
  <c r="A43" i="7"/>
  <c r="A211" i="7"/>
  <c r="A307" i="7"/>
  <c r="A127" i="7"/>
  <c r="A331" i="7"/>
  <c r="F979" i="1"/>
  <c r="G979" i="1" s="1"/>
  <c r="A979" i="1" s="1"/>
  <c r="G19" i="2"/>
  <c r="A427" i="7"/>
  <c r="G247" i="7"/>
  <c r="A187" i="7"/>
  <c r="G20" i="7"/>
  <c r="G355" i="1"/>
  <c r="G343" i="1"/>
  <c r="F19" i="7"/>
  <c r="F307" i="1" s="1"/>
  <c r="G307" i="1" s="1"/>
  <c r="A31" i="7"/>
  <c r="G140" i="1"/>
  <c r="F28" i="1"/>
  <c r="F527" i="1"/>
  <c r="G527" i="1" s="1"/>
  <c r="F534" i="1"/>
  <c r="F547" i="1"/>
  <c r="F531" i="1"/>
  <c r="A4" i="3"/>
  <c r="E524" i="1"/>
  <c r="E4" i="1" s="1"/>
  <c r="E523" i="1"/>
  <c r="E3" i="1" s="1"/>
  <c r="G308" i="1"/>
  <c r="G291" i="1"/>
  <c r="A291" i="1" s="1"/>
  <c r="G526" i="1"/>
  <c r="G548" i="1"/>
  <c r="F524" i="1"/>
  <c r="G451" i="1"/>
  <c r="G557" i="1"/>
  <c r="F533" i="1"/>
  <c r="F13" i="1" s="1"/>
  <c r="G553" i="1"/>
  <c r="F529" i="1"/>
  <c r="G549" i="1"/>
  <c r="F525" i="1"/>
  <c r="G556" i="1"/>
  <c r="F532" i="1"/>
  <c r="G552" i="1"/>
  <c r="F528" i="1"/>
  <c r="G554" i="1"/>
  <c r="F530" i="1"/>
  <c r="G15" i="7"/>
  <c r="F139" i="1"/>
  <c r="H20" i="7" l="1"/>
  <c r="I20" i="7"/>
  <c r="A451" i="1"/>
  <c r="H451" i="1"/>
  <c r="I451" i="1"/>
  <c r="A307" i="1"/>
  <c r="H307" i="1"/>
  <c r="I307" i="1"/>
  <c r="A19" i="4"/>
  <c r="A19" i="5"/>
  <c r="H55" i="7"/>
  <c r="I55" i="7"/>
  <c r="H308" i="1"/>
  <c r="I308" i="1"/>
  <c r="A343" i="1"/>
  <c r="H343" i="1"/>
  <c r="I343" i="1"/>
  <c r="H247" i="7"/>
  <c r="I247" i="7"/>
  <c r="A31" i="3"/>
  <c r="A4" i="4"/>
  <c r="H15" i="7"/>
  <c r="I15" i="7"/>
  <c r="A140" i="1"/>
  <c r="H140" i="1"/>
  <c r="I140" i="1"/>
  <c r="A355" i="1"/>
  <c r="H355" i="1"/>
  <c r="I355" i="1"/>
  <c r="A43" i="2"/>
  <c r="H811" i="1"/>
  <c r="I811" i="1"/>
  <c r="H907" i="1"/>
  <c r="I907" i="1"/>
  <c r="H291" i="1"/>
  <c r="I291" i="1"/>
  <c r="H3" i="4"/>
  <c r="I3" i="4"/>
  <c r="A3" i="4" s="1"/>
  <c r="H47" i="1"/>
  <c r="I47" i="1"/>
  <c r="H557" i="1"/>
  <c r="I557" i="1"/>
  <c r="H554" i="1"/>
  <c r="I554" i="1"/>
  <c r="H556" i="1"/>
  <c r="I556" i="1"/>
  <c r="H553" i="1"/>
  <c r="I553" i="1"/>
  <c r="H552" i="1"/>
  <c r="I552" i="1"/>
  <c r="H549" i="1"/>
  <c r="I549" i="1"/>
  <c r="H548" i="1"/>
  <c r="I548" i="1"/>
  <c r="H526" i="1"/>
  <c r="I526" i="1"/>
  <c r="H19" i="2"/>
  <c r="I19" i="2"/>
  <c r="A19" i="2" s="1"/>
  <c r="I29" i="1"/>
  <c r="H29" i="1"/>
  <c r="H527" i="1"/>
  <c r="I527" i="1"/>
  <c r="H979" i="1"/>
  <c r="I979" i="1"/>
  <c r="A19" i="3"/>
  <c r="A91" i="3"/>
  <c r="A3" i="3"/>
  <c r="A67" i="3"/>
  <c r="F14" i="1"/>
  <c r="G14" i="1" s="1"/>
  <c r="A14" i="1" s="1"/>
  <c r="G28" i="1"/>
  <c r="A28" i="1" s="1"/>
  <c r="F12" i="1"/>
  <c r="G12" i="1" s="1"/>
  <c r="A12" i="1" s="1"/>
  <c r="A103" i="3"/>
  <c r="A43" i="3"/>
  <c r="F523" i="1"/>
  <c r="G523" i="1" s="1"/>
  <c r="A523" i="1" s="1"/>
  <c r="G19" i="7"/>
  <c r="G139" i="1"/>
  <c r="F27" i="1"/>
  <c r="G534" i="1"/>
  <c r="G547" i="1"/>
  <c r="A547" i="1" s="1"/>
  <c r="G531" i="1"/>
  <c r="G528" i="1"/>
  <c r="G525" i="1"/>
  <c r="G524" i="1"/>
  <c r="G530" i="1"/>
  <c r="G532" i="1"/>
  <c r="G529" i="1"/>
  <c r="G533" i="1"/>
  <c r="G13" i="1"/>
  <c r="A13" i="1" s="1"/>
  <c r="G14" i="7"/>
  <c r="F138" i="1"/>
  <c r="A15" i="7"/>
  <c r="A16" i="7"/>
  <c r="A3" i="5"/>
  <c r="A55" i="7" l="1"/>
  <c r="A139" i="1"/>
  <c r="H139" i="1"/>
  <c r="I139" i="1"/>
  <c r="I19" i="7"/>
  <c r="H19" i="7"/>
  <c r="H14" i="7"/>
  <c r="I14" i="7"/>
  <c r="H547" i="1"/>
  <c r="I547" i="1"/>
  <c r="I532" i="1"/>
  <c r="H532" i="1"/>
  <c r="H528" i="1"/>
  <c r="I528" i="1"/>
  <c r="H534" i="1"/>
  <c r="I534" i="1"/>
  <c r="H13" i="1"/>
  <c r="I13" i="1"/>
  <c r="I28" i="1"/>
  <c r="H28" i="1"/>
  <c r="H533" i="1"/>
  <c r="I533" i="1"/>
  <c r="H531" i="1"/>
  <c r="I531" i="1"/>
  <c r="H14" i="1"/>
  <c r="I14" i="1"/>
  <c r="H529" i="1"/>
  <c r="I529" i="1"/>
  <c r="H525" i="1"/>
  <c r="I525" i="1"/>
  <c r="H12" i="1"/>
  <c r="I12" i="1"/>
  <c r="H524" i="1"/>
  <c r="I524" i="1"/>
  <c r="H530" i="1"/>
  <c r="I530" i="1"/>
  <c r="H523" i="1"/>
  <c r="I523" i="1"/>
  <c r="G27" i="1"/>
  <c r="A27" i="1" s="1"/>
  <c r="F11" i="1"/>
  <c r="G11" i="1" s="1"/>
  <c r="A11" i="1" s="1"/>
  <c r="A247" i="7"/>
  <c r="G138" i="1"/>
  <c r="F26" i="1"/>
  <c r="F10" i="1" s="1"/>
  <c r="A14" i="7"/>
  <c r="G13" i="7"/>
  <c r="F137" i="1"/>
  <c r="H13" i="7" l="1"/>
  <c r="I13" i="7"/>
  <c r="A138" i="1"/>
  <c r="I138" i="1"/>
  <c r="H138" i="1"/>
  <c r="H27" i="1"/>
  <c r="I27" i="1"/>
  <c r="H11" i="1"/>
  <c r="I11" i="1"/>
  <c r="G137" i="1"/>
  <c r="F25" i="1"/>
  <c r="F9" i="1" s="1"/>
  <c r="G26" i="1"/>
  <c r="A26" i="1" s="1"/>
  <c r="G10" i="1"/>
  <c r="A10" i="1" s="1"/>
  <c r="A13" i="7"/>
  <c r="G12" i="7"/>
  <c r="F136" i="1"/>
  <c r="H12" i="7" l="1"/>
  <c r="I12" i="7"/>
  <c r="H137" i="1"/>
  <c r="I137" i="1"/>
  <c r="A137" i="1"/>
  <c r="H26" i="1"/>
  <c r="I26" i="1"/>
  <c r="H10" i="1"/>
  <c r="I10" i="1"/>
  <c r="G136" i="1"/>
  <c r="F24" i="1"/>
  <c r="F8" i="1" s="1"/>
  <c r="G25" i="1"/>
  <c r="A25" i="1" s="1"/>
  <c r="G9" i="1"/>
  <c r="A9" i="1" s="1"/>
  <c r="G11" i="7"/>
  <c r="F135" i="1"/>
  <c r="A12" i="7"/>
  <c r="A136" i="1" l="1"/>
  <c r="H136" i="1"/>
  <c r="I136" i="1"/>
  <c r="H11" i="7"/>
  <c r="A11" i="7" s="1"/>
  <c r="I11" i="7"/>
  <c r="H25" i="1"/>
  <c r="I25" i="1"/>
  <c r="H9" i="1"/>
  <c r="I9" i="1"/>
  <c r="G24" i="1"/>
  <c r="A24" i="1" s="1"/>
  <c r="G8" i="1"/>
  <c r="A8" i="1" s="1"/>
  <c r="G135" i="1"/>
  <c r="F23" i="1"/>
  <c r="F7" i="1" s="1"/>
  <c r="F134" i="1"/>
  <c r="F22" i="1" s="1"/>
  <c r="G22" i="1" s="1"/>
  <c r="G10" i="7"/>
  <c r="I10" i="7" l="1"/>
  <c r="A10" i="7" s="1"/>
  <c r="A135" i="1"/>
  <c r="H135" i="1"/>
  <c r="I135" i="1"/>
  <c r="I22" i="1"/>
  <c r="A22" i="1"/>
  <c r="H8" i="1"/>
  <c r="I8" i="1"/>
  <c r="H24" i="1"/>
  <c r="I24" i="1"/>
  <c r="G23" i="1"/>
  <c r="A23" i="1" s="1"/>
  <c r="G7" i="1"/>
  <c r="A7" i="1" s="1"/>
  <c r="G9" i="7"/>
  <c r="F133" i="1"/>
  <c r="G134" i="1"/>
  <c r="A134" i="1" l="1"/>
  <c r="I134" i="1"/>
  <c r="H9" i="7"/>
  <c r="A9" i="7" s="1"/>
  <c r="I9" i="7"/>
  <c r="H23" i="1"/>
  <c r="I23" i="1"/>
  <c r="H7" i="1"/>
  <c r="I7" i="1"/>
  <c r="G133" i="1"/>
  <c r="F21" i="1"/>
  <c r="F6" i="1" s="1"/>
  <c r="F132" i="1"/>
  <c r="G8" i="7"/>
  <c r="I8" i="7" s="1"/>
  <c r="A133" i="1" l="1"/>
  <c r="H133" i="1"/>
  <c r="I133" i="1"/>
  <c r="G132" i="1"/>
  <c r="F20" i="1"/>
  <c r="G21" i="1"/>
  <c r="A21" i="1" s="1"/>
  <c r="G6" i="1"/>
  <c r="A6" i="1" s="1"/>
  <c r="A8" i="7"/>
  <c r="F131" i="1"/>
  <c r="F19" i="1" s="1"/>
  <c r="G7" i="7"/>
  <c r="A132" i="1" l="1"/>
  <c r="I132" i="1"/>
  <c r="I7" i="7"/>
  <c r="A7" i="7" s="1"/>
  <c r="H6" i="1"/>
  <c r="I6" i="1"/>
  <c r="H21" i="1"/>
  <c r="I21" i="1"/>
  <c r="G19" i="1"/>
  <c r="G20" i="1"/>
  <c r="G131" i="1"/>
  <c r="F130" i="1"/>
  <c r="F18" i="1" s="1"/>
  <c r="G6" i="7"/>
  <c r="I6" i="7" s="1"/>
  <c r="I131" i="1" l="1"/>
  <c r="A131" i="1"/>
  <c r="I20" i="1"/>
  <c r="A20" i="1"/>
  <c r="I19" i="1"/>
  <c r="A19" i="1"/>
  <c r="G18" i="1"/>
  <c r="A6" i="7"/>
  <c r="G5" i="7"/>
  <c r="F129" i="1"/>
  <c r="G130" i="1"/>
  <c r="I130" i="1" l="1"/>
  <c r="A130" i="1"/>
  <c r="I18" i="1"/>
  <c r="A18" i="1"/>
  <c r="H5" i="7"/>
  <c r="I5" i="7"/>
  <c r="A5" i="7" s="1"/>
  <c r="G129" i="1"/>
  <c r="A129" i="1" s="1"/>
  <c r="F17" i="1"/>
  <c r="F5" i="1" s="1"/>
  <c r="F128" i="1"/>
  <c r="F16" i="1" s="1"/>
  <c r="F4" i="1" s="1"/>
  <c r="G4" i="7"/>
  <c r="H4" i="7" l="1"/>
  <c r="I4" i="7"/>
  <c r="I129" i="1"/>
  <c r="H129" i="1"/>
  <c r="G17" i="1"/>
  <c r="A17" i="1" s="1"/>
  <c r="G5" i="1"/>
  <c r="A5" i="1" s="1"/>
  <c r="G128" i="1"/>
  <c r="A128" i="1" s="1"/>
  <c r="A4" i="7"/>
  <c r="G3" i="7"/>
  <c r="F127" i="1"/>
  <c r="F15" i="1" s="1"/>
  <c r="F3" i="1" s="1"/>
  <c r="I3" i="7" l="1"/>
  <c r="H3" i="7"/>
  <c r="I128" i="1"/>
  <c r="H128" i="1"/>
  <c r="H5" i="1"/>
  <c r="I5" i="1"/>
  <c r="I17" i="1"/>
  <c r="H17" i="1"/>
  <c r="G127" i="1"/>
  <c r="A127" i="1" s="1"/>
  <c r="G16" i="1"/>
  <c r="A16" i="1" s="1"/>
  <c r="G4" i="1"/>
  <c r="A4" i="1" s="1"/>
  <c r="A3" i="7"/>
  <c r="H127" i="1" l="1"/>
  <c r="I127" i="1"/>
  <c r="H16" i="1"/>
  <c r="I16" i="1"/>
  <c r="H4" i="1"/>
  <c r="I4" i="1"/>
  <c r="G3" i="1"/>
  <c r="A3" i="1" s="1"/>
  <c r="G15" i="1"/>
  <c r="A15" i="1" s="1"/>
  <c r="H15" i="1" l="1"/>
  <c r="I15" i="1"/>
  <c r="H3" i="1"/>
  <c r="I3" i="1"/>
</calcChain>
</file>

<file path=xl/comments1.xml><?xml version="1.0" encoding="utf-8"?>
<comments xmlns="http://schemas.openxmlformats.org/spreadsheetml/2006/main">
  <authors>
    <author>Maia Gotiashvili</author>
  </authors>
  <commentList>
    <comment ref="F11" authorId="0">
      <text>
        <r>
          <rPr>
            <b/>
            <sz val="9"/>
            <color indexed="81"/>
            <rFont val="Tahoma"/>
            <charset val="1"/>
          </rPr>
          <t>Maia Gotiashvili:</t>
        </r>
      </text>
    </comment>
    <comment ref="F37" authorId="0">
      <text>
        <r>
          <rPr>
            <b/>
            <sz val="9"/>
            <color indexed="81"/>
            <rFont val="Tahoma"/>
            <family val="2"/>
          </rPr>
          <t>Maia Gotiashvili:</t>
        </r>
        <r>
          <rPr>
            <sz val="9"/>
            <color indexed="81"/>
            <rFont val="Tahoma"/>
            <family val="2"/>
          </rPr>
          <t xml:space="preserve">
დეტალურად მოსალოდნელი ხარჯი გაწერილია "აპარატის ჩაშლაში"</t>
        </r>
      </text>
    </comment>
    <comment ref="F42" authorId="0">
      <text>
        <r>
          <rPr>
            <b/>
            <sz val="9"/>
            <color indexed="81"/>
            <rFont val="Tahoma"/>
            <family val="2"/>
          </rPr>
          <t>Maia Gotiashvili:</t>
        </r>
        <r>
          <rPr>
            <sz val="9"/>
            <color indexed="81"/>
            <rFont val="Tahoma"/>
            <family val="2"/>
          </rPr>
          <t xml:space="preserve">
მოსალოდნელია ბიულეტენების ხარჯის ზრდა</t>
        </r>
      </text>
    </comment>
    <comment ref="F297" authorId="0">
      <text>
        <r>
          <rPr>
            <b/>
            <sz val="9"/>
            <color indexed="81"/>
            <rFont val="Tahoma"/>
            <family val="2"/>
          </rPr>
          <t>Maia Gotiashvili:</t>
        </r>
        <r>
          <rPr>
            <sz val="9"/>
            <color indexed="81"/>
            <rFont val="Tahoma"/>
            <family val="2"/>
          </rPr>
          <t xml:space="preserve">
აქ შრომიდან გადმოსატანია შტატგარეშეების ხელფასი</t>
        </r>
      </text>
    </comment>
    <comment ref="F571" authorId="0">
      <text>
        <r>
          <rPr>
            <b/>
            <sz val="9"/>
            <color indexed="81"/>
            <rFont val="Tahoma"/>
            <family val="2"/>
          </rPr>
          <t>Maia Gotiashvili:</t>
        </r>
        <r>
          <rPr>
            <sz val="9"/>
            <color indexed="81"/>
            <rFont val="Tahoma"/>
            <family val="2"/>
          </rPr>
          <t xml:space="preserve">
გასაკეთებელია გეგმის ცვლილება</t>
        </r>
      </text>
    </comment>
  </commentList>
</comments>
</file>

<file path=xl/comments2.xml><?xml version="1.0" encoding="utf-8"?>
<comments xmlns="http://schemas.openxmlformats.org/spreadsheetml/2006/main">
  <authors>
    <author>Teona Tsertsvadze</author>
    <author>Irma Abramishvili</author>
  </authors>
  <commentList>
    <comment ref="H46" authorId="0">
      <text>
        <r>
          <rPr>
            <b/>
            <sz val="9"/>
            <color indexed="81"/>
            <rFont val="Tahoma"/>
            <family val="2"/>
            <charset val="204"/>
          </rPr>
          <t>Teona Tsertsvadze:</t>
        </r>
        <r>
          <rPr>
            <sz val="9"/>
            <color indexed="81"/>
            <rFont val="Tahoma"/>
            <family val="2"/>
            <charset val="204"/>
          </rPr>
          <t xml:space="preserve">
მივლინებები დაემატა
</t>
        </r>
      </text>
    </comment>
    <comment ref="F51" authorId="1">
      <text>
        <r>
          <rPr>
            <b/>
            <sz val="9"/>
            <color indexed="81"/>
            <rFont val="Tahoma"/>
            <family val="2"/>
            <charset val="204"/>
          </rPr>
          <t>Irma Abramishvili:</t>
        </r>
        <r>
          <rPr>
            <sz val="9"/>
            <color indexed="81"/>
            <rFont val="Tahoma"/>
            <family val="2"/>
            <charset val="204"/>
          </rPr>
          <t xml:space="preserve">
2500000- ზუგდიდი;     965500- დედოფლისწყარო;        107235 - ინფექციურის იჯარა. </t>
        </r>
        <r>
          <rPr>
            <b/>
            <sz val="9"/>
            <color indexed="81"/>
            <rFont val="Tahoma"/>
            <family val="2"/>
          </rPr>
          <t>არაფინანსურიდან გადმოვა 2 500 000 ლარი</t>
        </r>
      </text>
    </comment>
    <comment ref="F52" authorId="1">
      <text>
        <r>
          <rPr>
            <b/>
            <sz val="9"/>
            <color indexed="81"/>
            <rFont val="Tahoma"/>
            <family val="2"/>
            <charset val="204"/>
          </rPr>
          <t>Irma Abramishvili:</t>
        </r>
        <r>
          <rPr>
            <sz val="9"/>
            <color indexed="81"/>
            <rFont val="Tahoma"/>
            <family val="2"/>
            <charset val="204"/>
          </rPr>
          <t xml:space="preserve">
205089-ლენტეხი; 230701-ხარაგაული; 190660-ნსდს; 43446-ბავშვთა ტუბი;  22000-ტუბლაბორატორისს დღგ;
25400- სასწრაფოების მანქანა
</t>
        </r>
      </text>
    </comment>
  </commentList>
</comments>
</file>

<file path=xl/sharedStrings.xml><?xml version="1.0" encoding="utf-8"?>
<sst xmlns="http://schemas.openxmlformats.org/spreadsheetml/2006/main" count="3763" uniqueCount="314">
  <si>
    <t>პროგრამული კოდი</t>
  </si>
  <si>
    <t>დ ა ს ა ხ ე ლ ე ბ ა</t>
  </si>
  <si>
    <t>35 00</t>
  </si>
  <si>
    <t>საქართველოს შრომის, ჯანმრთელობისა და სოციალური დაცვის სამინისტრო</t>
  </si>
  <si>
    <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</si>
  <si>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</si>
  <si>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</si>
  <si>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</si>
  <si>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</si>
  <si>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</si>
  <si>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</si>
  <si>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</si>
  <si>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</si>
  <si>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არაფინანსური აქტივების ზრდა</t>
  </si>
  <si>
    <t>ფინანსური აქტივების ზრდა</t>
  </si>
  <si>
    <t>ვალდებულებების კლება</t>
  </si>
  <si>
    <t>35 01</t>
  </si>
  <si>
    <t>შრომის, ჯანმრთელობისა და სოციალური დაცვის პროგრამების მართვა</t>
  </si>
  <si>
    <t>35 01 01</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</si>
  <si>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</si>
  <si>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</si>
  <si>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</si>
  <si>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</si>
  <si>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</si>
  <si>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</si>
  <si>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</si>
  <si>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</si>
  <si>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</si>
  <si>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</si>
  <si>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</si>
  <si>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</si>
  <si>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</si>
  <si>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</si>
  <si>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</si>
  <si>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სსიპ - სოციალური მომსახურების სააგენტოს იმერეთის რეგიონალური საკოორდინაციო ცენტრი</t>
  </si>
  <si>
    <t>35 01 04 03</t>
  </si>
  <si>
    <t>სსიპ - სოციალური მომსახურების სააგენტოს კახეთის რეგიონალური საკოორდინაციო ცენტრი</t>
  </si>
  <si>
    <t>35 01 04 04</t>
  </si>
  <si>
    <t>სსიპ - სოციალური მომსახურების სააგენტოს ქვემო  ქართლის რეგიონალური საკოორდინაციო ცენტრი</t>
  </si>
  <si>
    <t>35 01 04 05</t>
  </si>
  <si>
    <t>სსიპ - სოციალური მომსახურების სააგენტოს შიდა ქართლის რეგიონალური საკოორდინაციო ცენტრი</t>
  </si>
  <si>
    <t>35 01 04 06</t>
  </si>
  <si>
    <t>სსიპ - სოციალური მომსახურების სააგენტოს სამეგრელო-ზემო სვანეთის რეგიონალური საკოორდინაციო ცენტრი</t>
  </si>
  <si>
    <t>35 01 04 07</t>
  </si>
  <si>
    <t>სსიპ - სოციალური მომსახურების სააგენტოს სამცხე-ჯავახეთის რეგიონალური საკოორდინაციო ცენტრი</t>
  </si>
  <si>
    <t>35 01 04 08</t>
  </si>
  <si>
    <t>სსიპ - სოციალური მომსახურების სააგენტოს მცხეთა-მთიანეთის რეგიონალური საკოორდინაციო ცენტრი</t>
  </si>
  <si>
    <t>35 01 04 09</t>
  </si>
  <si>
    <t>სსიპ - სოციალური მომსახურების სააგენტოს გურიის რეგიონალური საკოორდინაციო ცენტრი</t>
  </si>
  <si>
    <t>35 01 04 10</t>
  </si>
  <si>
    <t>სსიპ - სოციალური მომსახურების სააგენტოს რაჭა-ლეჩხუმისა და ქვემო სვანეთის რეგიონალური საკოორდინაციო ცენტრი</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</si>
  <si>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</si>
  <si>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</si>
  <si>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</si>
  <si>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</si>
  <si>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</si>
  <si>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სასწრაფო სამედიცინო დახმარების მართვის პროგრამა</t>
  </si>
  <si>
    <t>35 02</t>
  </si>
  <si>
    <t>მოსახლეობის სოციალური დაცვა</t>
  </si>
  <si>
    <t>35 02 01</t>
  </si>
  <si>
    <t>მოსახლეობის საპენსიო უზრუნველყოფა</t>
  </si>
  <si>
    <t>35 02 02</t>
  </si>
  <si>
    <t>მოსახლეობის მიზნობრივი ჯგუფების სოციალური დახმარება</t>
  </si>
  <si>
    <t>35 02 03</t>
  </si>
  <si>
    <t>სოციალური რეაბილიტაცია და ბავშვზე ზრუნვა</t>
  </si>
  <si>
    <t>35 02 03 01</t>
  </si>
  <si>
    <t>კრიზისულ მდგომარეობაში მყოფი ბავშვიანი ოჯახების გადაუდებელი დახმარების ქვეპროგრამა</t>
  </si>
  <si>
    <t>35 02 03 02</t>
  </si>
  <si>
    <t>ბავშვთა ადრეული განვითარების ქვეპროგრამა</t>
  </si>
  <si>
    <t>35 02 03 03</t>
  </si>
  <si>
    <t>ბავშვთა რეაბილიტაციის/აბილიტაციის ქვეპროგრამა</t>
  </si>
  <si>
    <t>35 02 03 04</t>
  </si>
  <si>
    <t>ომის მონაწილეთა რეაბილიტაციის ხელშეწყობის ქვეპროგრამა</t>
  </si>
  <si>
    <t>35 02 03 05</t>
  </si>
  <si>
    <t>დღის ცენტრების ქვეპროგრამა</t>
  </si>
  <si>
    <t>35 02 03 06</t>
  </si>
  <si>
    <t>დამხმარე საშუალებებით უზრუნველყოფის ქვეპროგრამა</t>
  </si>
  <si>
    <t>35 02 03 07</t>
  </si>
  <si>
    <t>ყრუთა კომუნიკაციის ხელშეწყობის ქვეპროგრამა</t>
  </si>
  <si>
    <t>35 02 03 08</t>
  </si>
  <si>
    <t>დედათა და ბავშვთა თავშესაფრით უზრუნველყოფის ქვეპროგრამა</t>
  </si>
  <si>
    <t>35 02 03 09</t>
  </si>
  <si>
    <t>მინდობით აღზრდის ქვეპროგრამა</t>
  </si>
  <si>
    <t>35 02 03 10</t>
  </si>
  <si>
    <t>მცირე საოჯახო ტიპის სახლების ქვეპროგრამა</t>
  </si>
  <si>
    <t>35 02 03 11</t>
  </si>
  <si>
    <t>მიუსაფარ ბავშვთა თავშესაფრით უზრუნველყოფის ქვეპროგრამა</t>
  </si>
  <si>
    <t>35 02 03 12</t>
  </si>
  <si>
    <t xml:space="preserve"> სათემო ორგანიზაციების ქვეპროგრამა</t>
  </si>
  <si>
    <t>35 02 03 13</t>
  </si>
  <si>
    <t>მძიმე და ღრმა გონებრივი განვითარების შეფერხების მქონე ბავშვთა ბინაზე მოვლის ქვეპროგრამა</t>
  </si>
  <si>
    <t>35 02 03 14</t>
  </si>
  <si>
    <t>შშმ ბავშვთა მცირე საოჯახო ტიპის სახლების ქვეპროგრამა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</si>
  <si>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</si>
  <si>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</si>
  <si>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</si>
  <si>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</si>
  <si>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</si>
  <si>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</si>
  <si>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</si>
  <si>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</si>
  <si>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35 03 02 02</t>
  </si>
  <si>
    <t>იმუნიზაცია</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</si>
  <si>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</si>
  <si>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</si>
  <si>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</si>
  <si>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</si>
  <si>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</si>
  <si>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</si>
  <si>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</si>
  <si>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</si>
  <si>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35 03 02 06 01</t>
  </si>
  <si>
    <t>35 03 02 07</t>
  </si>
  <si>
    <t>ტუბერკულოზის მართვა</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</si>
  <si>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</si>
  <si>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</si>
  <si>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</si>
  <si>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</si>
  <si>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</si>
  <si>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t>
  </si>
  <si>
    <t>აივ ინფექცია/შიდსის მართვა</t>
  </si>
  <si>
    <t>35 03 02 08 01</t>
  </si>
  <si>
    <t>აივ ინფექცია/შიდსი</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</si>
  <si>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</si>
  <si>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</si>
  <si>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</si>
  <si>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</si>
  <si>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</si>
  <si>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დედათა და ბავშვთა ჯანმრთელობა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</si>
  <si>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</si>
  <si>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</si>
  <si>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</si>
  <si>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35 03 02 10</t>
  </si>
  <si>
    <t>ნარკომანიით დაავადებულ პაციენტთა მკურნალობა</t>
  </si>
  <si>
    <t>35 03 02 11</t>
  </si>
  <si>
    <t>ჯანმრთელობის ხელშეწყობა</t>
  </si>
  <si>
    <t>35 03 02 12</t>
  </si>
  <si>
    <t>C ჰეპატიტის მართვა</t>
  </si>
  <si>
    <t>35 03 03</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</si>
  <si>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</si>
  <si>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</si>
  <si>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</si>
  <si>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</si>
  <si>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</si>
  <si>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</si>
  <si>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</si>
  <si>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</si>
  <si>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</si>
  <si>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35 03 03 04 01</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</si>
  <si>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</si>
  <si>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</si>
  <si>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</si>
  <si>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</si>
  <si>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</si>
  <si>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</si>
  <si>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35 03 03 07 01</t>
  </si>
  <si>
    <t>სასწრაფო სამედიცინო დახმარება და სამედიცინო ტრანსპორტირება</t>
  </si>
  <si>
    <t>35 03 03 07 02</t>
  </si>
  <si>
    <t>სასწრაფო გადაუდებელი დახმარება</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</si>
  <si>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</si>
  <si>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</si>
  <si>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</si>
  <si>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</si>
  <si>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</si>
  <si>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</si>
  <si>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35 03 04</t>
  </si>
  <si>
    <t>დიპლომისშემდგომი სამედიცინო განათლება</t>
  </si>
  <si>
    <t>35 03 04 01</t>
  </si>
  <si>
    <t>დიპლომისშემდგომი სამედიცინო განათლების რეფორმის მხარდაჭერა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</si>
  <si>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</si>
  <si>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</si>
  <si>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</si>
  <si>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</si>
  <si>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35 05 01</t>
  </si>
  <si>
    <t>შრომის ბაზრის ანალიზის, ინფორმაციული სისტემის დანერგვა/განვითარება</t>
  </si>
  <si>
    <t>35 05 02</t>
  </si>
  <si>
    <t>დასაქმების ხელშეწყობის მომსახურებათა განვითარება</t>
  </si>
  <si>
    <t>35 05 03</t>
  </si>
  <si>
    <t>შრომის პირობების ინსპექტირება</t>
  </si>
  <si>
    <t>35 05 04</t>
  </si>
  <si>
    <t>სამუშაოს მაძიებელთა პროფესიული მომზადება-გადამზადება და კვალიფიკაციის ამაღლება</t>
  </si>
  <si>
    <t>დაზუსტებული გეგმა 
(I კვარტალი)</t>
  </si>
  <si>
    <t>მოსალოდნელი ხარჯი
(20.02.2016-01.04.2016)</t>
  </si>
  <si>
    <t>საკასო
(19.02.2016 ჩათვლით)</t>
  </si>
  <si>
    <t>მოსალოდნელი ხარჯი
(I კვარტალი)</t>
  </si>
  <si>
    <t>დეფიციტი/
პროფიციტი</t>
  </si>
  <si>
    <t>გადახრა %</t>
  </si>
  <si>
    <t>თანამდებობრივი სარგო</t>
  </si>
  <si>
    <t>პრემია</t>
  </si>
  <si>
    <t>დანამატი</t>
  </si>
  <si>
    <t>მ.შ. შტატგარეშეთა შრომის ანაზღაურება</t>
  </si>
  <si>
    <t>აპარატი</t>
  </si>
  <si>
    <t>დაავადებათა კონტროლი</t>
  </si>
  <si>
    <t>რეგულირება</t>
  </si>
  <si>
    <t>სასწრაფო</t>
  </si>
  <si>
    <t>ტრეფიკინგი</t>
  </si>
  <si>
    <t>სააგენტო</t>
  </si>
  <si>
    <t>სულ</t>
  </si>
  <si>
    <t>გეგმა</t>
  </si>
  <si>
    <t>b</t>
  </si>
  <si>
    <t>მოსალოდნელი</t>
  </si>
  <si>
    <t>აღნიშნული კოდის შრომის ანაზღაურების მუხლიზე ხდება რაიონული სამსახურების შტატიან თანამშრომელთა ხელფასის დარიცხვა, რომელიც გაიცემა საანგარიშო თვის მომდევნო თვეში.</t>
  </si>
  <si>
    <t>მარტის თვეში უნდა მოხდეს 40,000 ლარის გადმოტანა შრომის ანაზღაურების მუხლიდან, სსდ ცენტრის ბალანსზე რიცხული ეროვნული სასწავლო ცენტრის მიმდინარე დანახარჯების გასასტუმრებლად (სარემონტო ხარჯები, კომუნალურები, საოფისე ინვენტარი და ტექნიკა). ვინაიდან, აღნიშნული ფართი ცენტრს გადმოეცა 2015 წლის 30 ოქტომბერს, 2016 წლის ბიუჯეტის დამტკიცების დროს, მისი ხარჯის გათვალისწინება არ მომხდარა.</t>
  </si>
  <si>
    <t>ვინაიდან, სსდ ცენტრის რაიონული სამსახურის თანამშრომელთა ხელფასი გაიცემა საანგარიშო თვის ყოველი მომდევნო თვის 10 რიცხვში, მარტის თვის შრომის ანაზღაურების გაცემა მოხდება აპრილის თვეში.</t>
  </si>
  <si>
    <t>აღნიშნული მუხლიდან ძირითადი ხარჯი ეხება ავტომანქანების სადაზღვევო თანხებს. გამომდინარე იქედან, რომ 2016 წლის ბიუჯეტის ფორმირების დროს სადაზღვევო ხელშეკრულების თანხა გათვალისწინებული იყო 660,000 ლარი, შემდგომ ბაზრის კვლევის შედეგად ეს თანხა შეიცვალა და გახდა 421,577 ლარი, ტენდერის დასრულების შემდეგ, კი  ხელშეკრულება გაფორმდა 312,954 ლარზე. ამასთანავე ხელშეკრულების გაფორმება მოხდა მიმიდნარე წლის 20 იანვარს. შესაბამისად, I კვ-ში მოსალოდნელია პროფიციტი 98,644 ლარი (აქედან სატენდერო ეკონომია 27,000 ლარი), რისი გადატანაც უნდა მოხდეს ამავე პროგრამული კოდის საქონელი და მომსახურების მუხლზე. ვინაიდან, კურსის ცვლილების გამო, ბიუჯეტით გათვალისწინებული თანხების დეფიციტიდან გამომდინარე, ცენტრმა მოახდინა შესასყიდი საქონლის რაოდენობის შემცირება. თანხის გადატანის შემთხვევაში, კი შესაძლებელი გახდება ცენტრის უზრუნველყოფა ყველა საჭირო და აუცილებელი საქონლითა და მომსახურებით.</t>
  </si>
  <si>
    <t>211333957 - საქართველოს შრომის, ჯანმრთელობისა და სოციალური დაცვის სამინისტრო</t>
  </si>
  <si>
    <t>სახელმწიფო ბიუჯეტი</t>
  </si>
  <si>
    <t>ინფორმაცია ხელშეკრულებებზე</t>
  </si>
  <si>
    <r>
      <rPr>
        <b/>
        <sz val="8"/>
        <color rgb="FF000000"/>
        <rFont val="Sylfaen"/>
      </rPr>
      <t>ორგ. კოდი</t>
    </r>
  </si>
  <si>
    <r>
      <rPr>
        <b/>
        <sz val="8"/>
        <color rgb="FF000000"/>
        <rFont val="Sylfaen"/>
      </rPr>
      <t>ორგ.დასახელება</t>
    </r>
  </si>
  <si>
    <t>ხელშეკრულება</t>
  </si>
  <si>
    <r>
      <rPr>
        <b/>
        <sz val="8"/>
        <color rgb="FF000000"/>
        <rFont val="Sylfaen"/>
      </rPr>
      <t>ხელშ. თარიღი</t>
    </r>
  </si>
  <si>
    <r>
      <rPr>
        <b/>
        <sz val="8"/>
        <color rgb="FF000000"/>
        <rFont val="Sylfaen"/>
      </rPr>
      <t>მომწოდებელი</t>
    </r>
  </si>
  <si>
    <r>
      <rPr>
        <b/>
        <sz val="8"/>
        <color rgb="FF000000"/>
        <rFont val="Sylfaen"/>
      </rPr>
      <t xml:space="preserve">ხელშ.
</t>
    </r>
    <r>
      <rPr>
        <b/>
        <sz val="8"/>
        <color rgb="FF000000"/>
        <rFont val="Sylfaen"/>
      </rPr>
      <t>მთლიანი თანხა</t>
    </r>
  </si>
  <si>
    <r>
      <rPr>
        <b/>
        <sz val="8"/>
        <color rgb="FF000000"/>
        <rFont val="Sylfaen"/>
      </rPr>
      <t>თვე</t>
    </r>
  </si>
  <si>
    <r>
      <rPr>
        <b/>
        <sz val="8"/>
        <color rgb="FF000000"/>
        <rFont val="Sylfaen"/>
      </rPr>
      <t>გრაფიკის თანხა</t>
    </r>
  </si>
  <si>
    <t xml:space="preserve">მოთხოვნა </t>
  </si>
  <si>
    <t>თვის რესურსი</t>
  </si>
  <si>
    <t>თებერვალი</t>
  </si>
  <si>
    <t>მარტი</t>
  </si>
  <si>
    <t>9/ბ</t>
  </si>
  <si>
    <t>204493002</t>
  </si>
  <si>
    <t>შ.პ.ს. ,,რომპეტროლ საქართველო</t>
  </si>
  <si>
    <t>8/ბ</t>
  </si>
  <si>
    <t>211350928</t>
  </si>
  <si>
    <t>სსიპ სსიპ "დაცვის პოლიციის დეპარტამენტი"</t>
  </si>
  <si>
    <t>7/ბ</t>
  </si>
  <si>
    <t>6/ბ</t>
  </si>
  <si>
    <t>5/ბ</t>
  </si>
  <si>
    <t>404398503</t>
  </si>
  <si>
    <t>შპს შპს დელტა-ნეტი</t>
  </si>
  <si>
    <t>45/ბ</t>
  </si>
  <si>
    <t>404958319</t>
  </si>
  <si>
    <t>შპს შპს printer.ge</t>
  </si>
  <si>
    <t>44/ბ</t>
  </si>
  <si>
    <t>205075014</t>
  </si>
  <si>
    <t>შპს "ახალი ამბები"</t>
  </si>
  <si>
    <t>43/ბ</t>
  </si>
  <si>
    <t>204438046</t>
  </si>
  <si>
    <t>შპს შპს ჯორჯიან ლიფტსერვისი</t>
  </si>
  <si>
    <t>41/ბ</t>
  </si>
  <si>
    <t>226146872</t>
  </si>
  <si>
    <t>შპს "ბორჯომი ვოთერსი"</t>
  </si>
  <si>
    <t>4/ბ</t>
  </si>
  <si>
    <t>204566978</t>
  </si>
  <si>
    <t>სს სს სილქნეტი</t>
  </si>
  <si>
    <t>34/ბ</t>
  </si>
  <si>
    <t>202198754</t>
  </si>
  <si>
    <t>შპს ,,ქართული პროგრამული სისტემები"</t>
  </si>
  <si>
    <t>33/ბ</t>
  </si>
  <si>
    <t>205185235</t>
  </si>
  <si>
    <t>შპს "საგა იმპექსი"</t>
  </si>
  <si>
    <t>32/ბ</t>
  </si>
  <si>
    <t>204876606</t>
  </si>
  <si>
    <t>შპს ,,მაგთიკომი</t>
  </si>
  <si>
    <t>31/ბ</t>
  </si>
  <si>
    <t>204447544</t>
  </si>
  <si>
    <t>შპს შპს აიფიემ კვლევები</t>
  </si>
  <si>
    <t>30/ბ</t>
  </si>
  <si>
    <t>204388171</t>
  </si>
  <si>
    <t>შპს შპს პლანეტა-ფორტე</t>
  </si>
  <si>
    <t>3/ბ</t>
  </si>
  <si>
    <t>28/ბ</t>
  </si>
  <si>
    <t>211346220</t>
  </si>
  <si>
    <t>შპს ტოიოტა ცენტრი თბილისი</t>
  </si>
  <si>
    <t>25/ბ</t>
  </si>
  <si>
    <t>404888528</t>
  </si>
  <si>
    <t>შპს შპს აიდიეს ბორჯომი თბილისი</t>
  </si>
  <si>
    <t>24/ბ</t>
  </si>
  <si>
    <t>202238621</t>
  </si>
  <si>
    <t>საქ იუსტ. სამ. სსიპ  საჯარო რეესტრ. ეროვნული სააგენტო</t>
  </si>
  <si>
    <t>22/ბ</t>
  </si>
  <si>
    <t>2/ბ</t>
  </si>
  <si>
    <t>2</t>
  </si>
  <si>
    <t>202191797</t>
  </si>
  <si>
    <t>შპს"მედფარმა-პლუსი"</t>
  </si>
  <si>
    <t>16/ბ</t>
  </si>
  <si>
    <t>204429494</t>
  </si>
  <si>
    <t>სსიპ სსიპ "სახელისუფლებო სპეციალური  კავშირგაბმულობის სააგენტო"</t>
  </si>
  <si>
    <t>14/ბ</t>
  </si>
  <si>
    <t>211380833</t>
  </si>
  <si>
    <t>შპს "კავკასუს ონლაინი"</t>
  </si>
  <si>
    <t>13/ბ</t>
  </si>
  <si>
    <t>400015201</t>
  </si>
  <si>
    <t>შპს სუპერ ტვ</t>
  </si>
  <si>
    <t>12/ბ</t>
  </si>
  <si>
    <t>204560607</t>
  </si>
  <si>
    <t>შპს ვი დი ჯი გრუპი</t>
  </si>
  <si>
    <t>11/ბ</t>
  </si>
  <si>
    <t>01003019935</t>
  </si>
  <si>
    <t>ი/მ ლილე ყიფიანი</t>
  </si>
  <si>
    <t>10/ბ</t>
  </si>
  <si>
    <t>1</t>
  </si>
  <si>
    <t>203836233</t>
  </si>
  <si>
    <t>შპს "საქართველოს ფოსტა"</t>
  </si>
  <si>
    <t>48/ბ</t>
  </si>
  <si>
    <t>შპს "იბერია ავტოჰაუსი"</t>
  </si>
  <si>
    <t>50/ბ</t>
  </si>
  <si>
    <t>შპს "რამე"</t>
  </si>
  <si>
    <t>შპს "ავტოპიგმალიონი"</t>
  </si>
  <si>
    <t>52/ბ</t>
  </si>
  <si>
    <t>შპს "რივერსაიდი"</t>
  </si>
  <si>
    <t>კლიპი</t>
  </si>
  <si>
    <t>დენი</t>
  </si>
  <si>
    <t>წყალი</t>
  </si>
  <si>
    <t>გაზი</t>
  </si>
  <si>
    <t>მივლინება</t>
  </si>
  <si>
    <t>მაცნე</t>
  </si>
  <si>
    <t>ქობალია</t>
  </si>
  <si>
    <t>დასუფთ</t>
  </si>
  <si>
    <t>ხელფასი</t>
  </si>
  <si>
    <t>ხელშეკ.ხელფ</t>
  </si>
  <si>
    <t>ხელშეკ.პრემია</t>
  </si>
  <si>
    <t>ვალდ.კლ</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</si>
</sst>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10409]#,##0.0;\-#,##0.0"/>
    <numFmt numFmtId="166" formatCode="_(* #,##0_);_(* \(#,##0\);_(* &quot;-&quot;??_);_(@_)"/>
    <numFmt numFmtId="167" formatCode="[$-10409]#,##0.00"/>
    <numFmt numFmtId="168" formatCode="[$-10409]dd/mm/yyyy"/>
    <numFmt numFmtId="169" formatCode="[$-10409]0"/>
  </numFmts>
  <fonts count="26">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charset val="204"/>
      <scheme val="minor"/>
    </font>
    <font>
      <b/>
      <sz val="11"/>
      <color theme="3"/>
      <name val="Calibri"/>
      <family val="2"/>
      <charset val="204"/>
      <scheme val="minor"/>
    </font>
    <font>
      <sz val="11"/>
      <color theme="3"/>
      <name val="Calibri"/>
      <family val="2"/>
      <scheme val="minor"/>
    </font>
    <font>
      <sz val="10"/>
      <name val="Arial"/>
      <family val="2"/>
      <charset val="204"/>
    </font>
    <font>
      <b/>
      <sz val="11"/>
      <color theme="3"/>
      <name val="Sylfaen"/>
      <family val="1"/>
    </font>
    <font>
      <sz val="11"/>
      <color theme="3" tint="-0.249977111117893"/>
      <name val="Calibri"/>
      <family val="2"/>
      <scheme val="minor"/>
    </font>
    <font>
      <sz val="11"/>
      <color theme="7" tint="-0.499984740745262"/>
      <name val="Sylfaen"/>
      <family val="1"/>
      <charset val="204"/>
    </font>
    <font>
      <sz val="11"/>
      <color theme="7" tint="-0.499984740745262"/>
      <name val="Calibri"/>
      <family val="2"/>
      <charset val="204"/>
      <scheme val="minor"/>
    </font>
    <font>
      <i/>
      <sz val="11"/>
      <color theme="7" tint="-0.499984740745262"/>
      <name val="Sylfaen"/>
      <family val="1"/>
      <charset val="204"/>
    </font>
    <font>
      <b/>
      <sz val="10"/>
      <color rgb="FF000000"/>
      <name val="Sylfaen"/>
    </font>
    <font>
      <sz val="11"/>
      <name val="Calibri"/>
    </font>
    <font>
      <sz val="8"/>
      <color rgb="FF000000"/>
      <name val="Sylfaen"/>
    </font>
    <font>
      <b/>
      <sz val="8"/>
      <color rgb="FF000000"/>
      <name val="Sylfaen"/>
    </font>
    <font>
      <sz val="10"/>
      <color rgb="FF000000"/>
      <name val="Sylfaen"/>
    </font>
    <font>
      <sz val="8"/>
      <color rgb="FF000000"/>
      <name val="Arial"/>
    </font>
    <font>
      <b/>
      <sz val="8"/>
      <color rgb="FF000000"/>
      <name val="Arial"/>
    </font>
    <font>
      <b/>
      <sz val="9"/>
      <color indexed="81"/>
      <name val="Tahoma"/>
      <family val="2"/>
      <charset val="204"/>
    </font>
    <font>
      <sz val="9"/>
      <color indexed="81"/>
      <name val="Tahoma"/>
      <family val="2"/>
      <charset val="204"/>
    </font>
    <font>
      <b/>
      <sz val="11"/>
      <color rgb="FFFF0000"/>
      <name val="Calibri"/>
      <family val="2"/>
      <charset val="204"/>
    </font>
    <font>
      <b/>
      <u val="singleAccounting"/>
      <sz val="11"/>
      <color rgb="FFFF0000"/>
      <name val="Calibri"/>
      <family val="2"/>
      <charset val="204"/>
    </font>
    <font>
      <sz val="9"/>
      <color indexed="81"/>
      <name val="Tahoma"/>
      <family val="2"/>
    </font>
    <font>
      <b/>
      <sz val="9"/>
      <color indexed="81"/>
      <name val="Tahoma"/>
      <family val="2"/>
    </font>
    <font>
      <b/>
      <sz val="9"/>
      <color indexed="81"/>
      <name val="Tahoma"/>
      <charset val="1"/>
    </font>
  </fonts>
  <fills count="4">
    <fill>
      <patternFill patternType="none"/>
    </fill>
    <fill>
      <patternFill patternType="gray125"/>
    </fill>
    <fill>
      <gradientFill degree="90">
        <stop position="0">
          <color theme="0"/>
        </stop>
        <stop position="1">
          <color theme="6" tint="0.59999389629810485"/>
        </stop>
      </gradient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theme="3" tint="-0.499984740745262"/>
      </right>
      <top style="double">
        <color theme="3" tint="-0.24994659260841701"/>
      </top>
      <bottom style="double">
        <color theme="3" tint="-0.24994659260841701"/>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medium">
        <color indexed="64"/>
      </left>
      <right/>
      <top/>
      <bottom/>
      <diagonal/>
    </border>
    <border>
      <left style="thin">
        <color theme="3" tint="-0.24994659260841701"/>
      </left>
      <right style="thin">
        <color theme="3" tint="-0.24994659260841701"/>
      </right>
      <top/>
      <bottom/>
      <diagonal/>
    </border>
    <border>
      <left style="medium">
        <color indexed="64"/>
      </left>
      <right style="thin">
        <color theme="3" tint="-0.24994659260841701"/>
      </right>
      <top/>
      <bottom style="thin">
        <color theme="3" tint="-0.499984740745262"/>
      </bottom>
      <diagonal/>
    </border>
    <border>
      <left style="thin">
        <color theme="3" tint="-0.24994659260841701"/>
      </left>
      <right style="thin">
        <color theme="3" tint="-0.24994659260841701"/>
      </right>
      <top/>
      <bottom style="double">
        <color theme="3" tint="-0.24994659260841701"/>
      </bottom>
      <diagonal/>
    </border>
    <border>
      <left style="thin">
        <color theme="3" tint="-0.499984740745262"/>
      </left>
      <right style="thin">
        <color theme="3" tint="-0.499984740745262"/>
      </right>
      <top/>
      <bottom style="double">
        <color theme="3" tint="-0.24994659260841701"/>
      </bottom>
      <diagonal/>
    </border>
    <border>
      <left style="thin">
        <color theme="3" tint="-0.24994659260841701"/>
      </left>
      <right style="thin">
        <color theme="3" tint="-0.499984740745262"/>
      </right>
      <top/>
      <bottom/>
      <diagonal/>
    </border>
    <border>
      <left style="thin">
        <color theme="3" tint="-0.24994659260841701"/>
      </left>
      <right style="thin">
        <color theme="3" tint="-0.499984740745262"/>
      </right>
      <top/>
      <bottom style="double">
        <color theme="3" tint="-0.24994659260841701"/>
      </bottom>
      <diagonal/>
    </border>
    <border>
      <left style="hair">
        <color indexed="64"/>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83">
    <xf numFmtId="0" fontId="0" fillId="0" borderId="0" xfId="0"/>
    <xf numFmtId="0" fontId="3"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64" fontId="4" fillId="0" borderId="3" xfId="0" applyNumberFormat="1" applyFont="1" applyBorder="1" applyAlignment="1">
      <alignment horizontal="center" vertical="center" wrapText="1"/>
    </xf>
    <xf numFmtId="0" fontId="5" fillId="0" borderId="4" xfId="0" applyFont="1" applyBorder="1" applyAlignment="1">
      <alignment vertical="center" wrapText="1"/>
    </xf>
    <xf numFmtId="0" fontId="7" fillId="0" borderId="5" xfId="3" applyFont="1" applyFill="1" applyBorder="1" applyAlignment="1" applyProtection="1">
      <alignment horizontal="left" vertical="center" wrapText="1" indent="1"/>
    </xf>
    <xf numFmtId="0" fontId="8" fillId="0" borderId="4" xfId="0" applyFont="1" applyBorder="1" applyAlignment="1">
      <alignment vertical="center" wrapText="1"/>
    </xf>
    <xf numFmtId="0" fontId="9" fillId="0" borderId="5" xfId="3" applyFont="1" applyFill="1" applyBorder="1" applyAlignment="1" applyProtection="1">
      <alignment horizontal="left" vertical="center" wrapText="1" indent="2"/>
    </xf>
    <xf numFmtId="0" fontId="5" fillId="0" borderId="6" xfId="0" applyFont="1" applyBorder="1" applyAlignment="1">
      <alignment vertical="center" wrapText="1"/>
    </xf>
    <xf numFmtId="0" fontId="7" fillId="0" borderId="7" xfId="3" applyFont="1" applyFill="1" applyBorder="1" applyAlignment="1" applyProtection="1">
      <alignment horizontal="left" vertical="center" wrapText="1" indent="1"/>
    </xf>
    <xf numFmtId="0" fontId="4" fillId="0" borderId="2"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164" fontId="4" fillId="0" borderId="9" xfId="3" applyNumberFormat="1" applyFont="1" applyFill="1" applyBorder="1" applyAlignment="1" applyProtection="1">
      <alignment horizontal="center" vertical="center" wrapText="1"/>
    </xf>
    <xf numFmtId="164" fontId="10" fillId="0" borderId="9" xfId="3" applyNumberFormat="1" applyFont="1" applyFill="1" applyBorder="1" applyAlignment="1" applyProtection="1">
      <alignment horizontal="center" vertical="center" wrapText="1"/>
    </xf>
    <xf numFmtId="164" fontId="4" fillId="0" borderId="10" xfId="3" applyNumberFormat="1" applyFont="1" applyFill="1" applyBorder="1" applyAlignment="1" applyProtection="1">
      <alignment horizontal="center" vertical="center" wrapText="1"/>
    </xf>
    <xf numFmtId="165" fontId="10" fillId="0" borderId="9" xfId="3" applyNumberFormat="1" applyFont="1" applyFill="1" applyBorder="1" applyAlignment="1" applyProtection="1">
      <alignment horizontal="center" vertical="center" wrapText="1"/>
    </xf>
    <xf numFmtId="164" fontId="0" fillId="0" borderId="0" xfId="0" applyNumberFormat="1"/>
    <xf numFmtId="0" fontId="11" fillId="0" borderId="5" xfId="3" applyFont="1" applyFill="1" applyBorder="1" applyAlignment="1" applyProtection="1">
      <alignment horizontal="left" vertical="center" wrapText="1" indent="4"/>
    </xf>
    <xf numFmtId="166" fontId="0" fillId="0" borderId="0" xfId="1" applyNumberFormat="1" applyFont="1"/>
    <xf numFmtId="0" fontId="0" fillId="0" borderId="11" xfId="0" applyBorder="1"/>
    <xf numFmtId="166" fontId="0" fillId="0" borderId="11" xfId="1" applyNumberFormat="1" applyFont="1" applyBorder="1"/>
    <xf numFmtId="0" fontId="3" fillId="0" borderId="11" xfId="0" applyFont="1" applyBorder="1"/>
    <xf numFmtId="166" fontId="3" fillId="0" borderId="11" xfId="0" applyNumberFormat="1" applyFont="1" applyBorder="1"/>
    <xf numFmtId="164" fontId="4" fillId="0" borderId="3" xfId="0" applyNumberFormat="1" applyFont="1" applyFill="1" applyBorder="1" applyAlignment="1">
      <alignment horizontal="center" vertical="center" wrapText="1"/>
    </xf>
    <xf numFmtId="9" fontId="4" fillId="0" borderId="3" xfId="2" applyFont="1" applyBorder="1" applyAlignment="1">
      <alignment horizontal="center" vertical="center" wrapText="1"/>
    </xf>
    <xf numFmtId="9" fontId="4" fillId="0" borderId="9" xfId="2" applyFont="1" applyFill="1" applyBorder="1" applyAlignment="1" applyProtection="1">
      <alignment horizontal="center" vertical="center" wrapText="1"/>
    </xf>
    <xf numFmtId="9" fontId="10" fillId="0" borderId="9" xfId="2" applyFont="1" applyFill="1" applyBorder="1" applyAlignment="1" applyProtection="1">
      <alignment horizontal="center" vertical="center" wrapText="1"/>
    </xf>
    <xf numFmtId="9" fontId="4" fillId="0" borderId="10" xfId="2"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0" xfId="0" applyFill="1"/>
    <xf numFmtId="0" fontId="5" fillId="0" borderId="4" xfId="0" applyFont="1" applyFill="1" applyBorder="1" applyAlignment="1">
      <alignment vertical="center" wrapText="1"/>
    </xf>
    <xf numFmtId="0" fontId="8" fillId="0" borderId="4" xfId="0" applyFont="1" applyFill="1" applyBorder="1" applyAlignment="1">
      <alignment vertical="center" wrapText="1"/>
    </xf>
    <xf numFmtId="0" fontId="5" fillId="0" borderId="6" xfId="0" applyFont="1" applyFill="1" applyBorder="1" applyAlignment="1">
      <alignment vertical="center" wrapText="1"/>
    </xf>
    <xf numFmtId="43" fontId="0" fillId="0" borderId="0" xfId="0" applyNumberFormat="1"/>
    <xf numFmtId="166" fontId="0" fillId="0" borderId="0" xfId="0" applyNumberFormat="1"/>
    <xf numFmtId="167" fontId="10" fillId="0" borderId="9" xfId="3" applyNumberFormat="1" applyFont="1" applyFill="1" applyBorder="1" applyAlignment="1" applyProtection="1">
      <alignment horizontal="center" vertical="center" wrapText="1"/>
    </xf>
    <xf numFmtId="0" fontId="0" fillId="0" borderId="0" xfId="0" applyAlignment="1">
      <alignment wrapText="1"/>
    </xf>
    <xf numFmtId="0" fontId="14" fillId="0" borderId="0" xfId="0" applyNumberFormat="1" applyFont="1" applyFill="1" applyBorder="1" applyAlignment="1">
      <alignment horizontal="center" vertical="top" wrapText="1" readingOrder="1"/>
    </xf>
    <xf numFmtId="0" fontId="15" fillId="0" borderId="0" xfId="0" applyNumberFormat="1" applyFont="1" applyFill="1" applyBorder="1" applyAlignment="1">
      <alignment horizontal="center" vertical="top" wrapText="1" readingOrder="1"/>
    </xf>
    <xf numFmtId="0" fontId="13" fillId="0" borderId="0" xfId="0" applyFont="1" applyFill="1" applyBorder="1"/>
    <xf numFmtId="0" fontId="15" fillId="0" borderId="12" xfId="0" applyNumberFormat="1" applyFont="1" applyFill="1" applyBorder="1" applyAlignment="1">
      <alignment horizontal="center" vertical="top" wrapText="1" readingOrder="1"/>
    </xf>
    <xf numFmtId="0" fontId="15" fillId="0" borderId="14" xfId="0" applyNumberFormat="1" applyFont="1" applyFill="1" applyBorder="1" applyAlignment="1">
      <alignment horizontal="center" vertical="top" wrapText="1" readingOrder="1"/>
    </xf>
    <xf numFmtId="0" fontId="17" fillId="0" borderId="12" xfId="0" applyNumberFormat="1" applyFont="1" applyFill="1" applyBorder="1" applyAlignment="1">
      <alignment horizontal="center" vertical="top" wrapText="1" readingOrder="1"/>
    </xf>
    <xf numFmtId="0" fontId="14" fillId="0" borderId="12" xfId="0" applyNumberFormat="1" applyFont="1" applyFill="1" applyBorder="1" applyAlignment="1">
      <alignment horizontal="left" vertical="top" wrapText="1" readingOrder="1"/>
    </xf>
    <xf numFmtId="168" fontId="17" fillId="0" borderId="12" xfId="0" applyNumberFormat="1" applyFont="1" applyFill="1" applyBorder="1" applyAlignment="1">
      <alignment horizontal="center" vertical="top" wrapText="1" readingOrder="1"/>
    </xf>
    <xf numFmtId="0" fontId="14" fillId="0" borderId="12" xfId="0" applyNumberFormat="1" applyFont="1" applyFill="1" applyBorder="1" applyAlignment="1">
      <alignment vertical="top" wrapText="1" readingOrder="1"/>
    </xf>
    <xf numFmtId="167" fontId="14" fillId="0" borderId="12" xfId="0" applyNumberFormat="1" applyFont="1" applyFill="1" applyBorder="1" applyAlignment="1">
      <alignment horizontal="right" vertical="top" wrapText="1" readingOrder="1"/>
    </xf>
    <xf numFmtId="169" fontId="18" fillId="0" borderId="12" xfId="0" applyNumberFormat="1" applyFont="1" applyFill="1" applyBorder="1" applyAlignment="1">
      <alignment horizontal="center" vertical="top" wrapText="1" readingOrder="1"/>
    </xf>
    <xf numFmtId="167" fontId="17" fillId="0" borderId="12" xfId="0" applyNumberFormat="1" applyFont="1" applyFill="1" applyBorder="1" applyAlignment="1">
      <alignment horizontal="right" vertical="top" wrapText="1" readingOrder="1"/>
    </xf>
    <xf numFmtId="0" fontId="17" fillId="0" borderId="12" xfId="0" applyNumberFormat="1" applyFont="1" applyFill="1" applyBorder="1" applyAlignment="1">
      <alignment horizontal="right" vertical="top" wrapText="1" readingOrder="1"/>
    </xf>
    <xf numFmtId="167" fontId="17" fillId="0" borderId="14" xfId="0" applyNumberFormat="1" applyFont="1" applyFill="1" applyBorder="1" applyAlignment="1">
      <alignment horizontal="right" vertical="top" wrapText="1" readingOrder="1"/>
    </xf>
    <xf numFmtId="0" fontId="13" fillId="0" borderId="1" xfId="0" applyFont="1" applyFill="1" applyBorder="1"/>
    <xf numFmtId="0" fontId="13" fillId="0" borderId="15" xfId="0" applyFont="1" applyFill="1" applyBorder="1"/>
    <xf numFmtId="0" fontId="17" fillId="0" borderId="16" xfId="0" applyNumberFormat="1" applyFont="1" applyFill="1" applyBorder="1" applyAlignment="1">
      <alignment horizontal="center" vertical="top" wrapText="1" readingOrder="1"/>
    </xf>
    <xf numFmtId="0" fontId="14" fillId="0" borderId="16" xfId="0" applyNumberFormat="1" applyFont="1" applyFill="1" applyBorder="1" applyAlignment="1">
      <alignment horizontal="left" vertical="top" wrapText="1" readingOrder="1"/>
    </xf>
    <xf numFmtId="0" fontId="15" fillId="0" borderId="16" xfId="0" applyNumberFormat="1" applyFont="1" applyFill="1" applyBorder="1" applyAlignment="1">
      <alignment horizontal="center" vertical="top" wrapText="1" readingOrder="1"/>
    </xf>
    <xf numFmtId="168" fontId="17" fillId="0" borderId="16" xfId="0" applyNumberFormat="1" applyFont="1" applyFill="1" applyBorder="1" applyAlignment="1">
      <alignment horizontal="center" vertical="top" wrapText="1" readingOrder="1"/>
    </xf>
    <xf numFmtId="0" fontId="14" fillId="0" borderId="16" xfId="0" applyNumberFormat="1" applyFont="1" applyFill="1" applyBorder="1" applyAlignment="1">
      <alignment vertical="top" wrapText="1" readingOrder="1"/>
    </xf>
    <xf numFmtId="0" fontId="17" fillId="0" borderId="1" xfId="0" applyNumberFormat="1" applyFont="1" applyFill="1" applyBorder="1" applyAlignment="1">
      <alignment horizontal="center" vertical="top" wrapText="1" readingOrder="1"/>
    </xf>
    <xf numFmtId="0" fontId="14" fillId="0" borderId="1" xfId="0" applyNumberFormat="1" applyFont="1" applyFill="1" applyBorder="1" applyAlignment="1">
      <alignment horizontal="left" vertical="top" wrapText="1" readingOrder="1"/>
    </xf>
    <xf numFmtId="0" fontId="15" fillId="0" borderId="1" xfId="0" applyNumberFormat="1" applyFont="1" applyFill="1" applyBorder="1" applyAlignment="1">
      <alignment horizontal="center" vertical="top" wrapText="1" readingOrder="1"/>
    </xf>
    <xf numFmtId="168" fontId="17" fillId="0" borderId="1" xfId="0" applyNumberFormat="1" applyFont="1" applyFill="1" applyBorder="1" applyAlignment="1">
      <alignment horizontal="center" vertical="top" wrapText="1" readingOrder="1"/>
    </xf>
    <xf numFmtId="0" fontId="14" fillId="0" borderId="1" xfId="0" applyNumberFormat="1" applyFont="1" applyFill="1" applyBorder="1" applyAlignment="1">
      <alignment vertical="top" wrapText="1" readingOrder="1"/>
    </xf>
    <xf numFmtId="0" fontId="13" fillId="0" borderId="17" xfId="0" applyFont="1" applyFill="1" applyBorder="1"/>
    <xf numFmtId="0" fontId="13" fillId="3" borderId="17" xfId="0" applyFont="1" applyFill="1" applyBorder="1"/>
    <xf numFmtId="0" fontId="13" fillId="0" borderId="18" xfId="0" applyFont="1" applyFill="1" applyBorder="1"/>
    <xf numFmtId="43" fontId="13" fillId="0" borderId="0" xfId="0" applyNumberFormat="1" applyFont="1" applyFill="1" applyBorder="1"/>
    <xf numFmtId="9" fontId="0" fillId="0" borderId="0" xfId="2" applyFont="1"/>
    <xf numFmtId="9" fontId="3" fillId="2" borderId="1" xfId="2" applyFont="1" applyFill="1" applyBorder="1" applyAlignment="1">
      <alignment horizontal="center" vertical="center" wrapText="1"/>
    </xf>
    <xf numFmtId="9" fontId="4" fillId="0" borderId="0" xfId="2" applyFont="1" applyFill="1" applyBorder="1" applyAlignment="1" applyProtection="1">
      <alignment horizontal="center" vertical="center" wrapText="1"/>
    </xf>
    <xf numFmtId="0" fontId="21" fillId="0" borderId="1" xfId="0" applyFont="1" applyFill="1" applyBorder="1"/>
    <xf numFmtId="43" fontId="21" fillId="0" borderId="1" xfId="1" applyFont="1" applyFill="1" applyBorder="1"/>
    <xf numFmtId="43" fontId="22" fillId="0" borderId="1" xfId="1" applyFont="1" applyFill="1" applyBorder="1"/>
    <xf numFmtId="164" fontId="10" fillId="3" borderId="9" xfId="3" applyNumberFormat="1" applyFont="1" applyFill="1" applyBorder="1" applyAlignment="1" applyProtection="1">
      <alignment horizontal="center" vertical="center" wrapText="1"/>
    </xf>
    <xf numFmtId="164" fontId="4" fillId="3" borderId="3" xfId="0" applyNumberFormat="1" applyFont="1" applyFill="1" applyBorder="1" applyAlignment="1">
      <alignment horizontal="center" vertical="center" wrapText="1"/>
    </xf>
    <xf numFmtId="0" fontId="12" fillId="0" borderId="0" xfId="0" applyNumberFormat="1" applyFont="1" applyFill="1" applyBorder="1" applyAlignment="1">
      <alignment horizontal="left" vertical="top" wrapText="1" readingOrder="1"/>
    </xf>
    <xf numFmtId="0" fontId="13" fillId="0" borderId="0" xfId="0" applyFont="1" applyFill="1" applyBorder="1"/>
    <xf numFmtId="0" fontId="16" fillId="0" borderId="0" xfId="0" applyNumberFormat="1" applyFont="1" applyFill="1" applyBorder="1" applyAlignment="1">
      <alignment horizontal="left" vertical="top" wrapText="1" readingOrder="1"/>
    </xf>
    <xf numFmtId="0" fontId="15" fillId="0" borderId="12" xfId="0" applyNumberFormat="1" applyFont="1" applyFill="1" applyBorder="1" applyAlignment="1">
      <alignment horizontal="center" vertical="top" wrapText="1" readingOrder="1"/>
    </xf>
    <xf numFmtId="0" fontId="13" fillId="0" borderId="13" xfId="0" applyNumberFormat="1" applyFont="1" applyFill="1" applyBorder="1" applyAlignment="1">
      <alignment vertical="top" wrapText="1"/>
    </xf>
  </cellXfs>
  <cellStyles count="4">
    <cellStyle name="Comma" xfId="1" builtinId="3"/>
    <cellStyle name="Normal" xfId="0" builtinId="0"/>
    <cellStyle name="Normal_cxrili 30.12.2008 BOLOOOOO"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2016%20mari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GOTIA~1\AppData\Local\Temp\Copy%20of%20&#4315;&#4317;&#4321;&#4304;&#4314;&#4317;&#4307;&#4316;&#4308;&#4314;&#4312;%20&#4334;&#4304;&#4320;&#4335;&#4312;%202016%20%20ir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2016%20-%20qobal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2020.02.2016%20---%2001.04.2016%20regulireb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GOTIA~1\AppData\Local\Temp\20.02.16_01.04.2016____________%20_____%202016%20saswraf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GOTIA~1\AppData\Local\Temp\&#4318;&#4312;&#4320;&#4309;&#4308;&#4314;&#4312;%20&#4313;&#4309;&#4304;&#4320;&#4322;&#4304;&#4314;&#4312;%20saag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sheetName val="აპარატი"/>
      <sheetName val="დაავადებათა კონტროლი"/>
      <sheetName val="რეგულირება"/>
      <sheetName val="სასწრაფო"/>
      <sheetName val="ტრეფიკინგი"/>
      <sheetName val="სააგენტო"/>
      <sheetName val="ჯამი (HIDE)"/>
    </sheetNames>
    <sheetDataSet>
      <sheetData sheetId="0" refreshError="1"/>
      <sheetData sheetId="1">
        <row r="3">
          <cell r="F3">
            <v>1060986</v>
          </cell>
        </row>
        <row r="55">
          <cell r="F55">
            <v>46000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sheetName val="აპარატი"/>
      <sheetName val="დაავადებათა კონტროლი"/>
      <sheetName val="რეგულირება"/>
      <sheetName val="სასწრაფო"/>
      <sheetName val="ტრეფიკინგი"/>
      <sheetName val="სააგენტო"/>
      <sheetName val="ჯამი (HIDE)"/>
    </sheetNames>
    <sheetDataSet>
      <sheetData sheetId="0" refreshError="1"/>
      <sheetData sheetId="1">
        <row r="43">
          <cell r="F43">
            <v>3536300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sheetName val="აპარატი"/>
      <sheetName val="დაავადებათა კონტროლი"/>
      <sheetName val="რეგულირება"/>
      <sheetName val="სასწრაფო"/>
      <sheetName val="ტრეფიკინგი"/>
      <sheetName val="სააგენტო"/>
      <sheetName val="ჯამი (HIDE)"/>
    </sheetNames>
    <sheetDataSet>
      <sheetData sheetId="0" refreshError="1"/>
      <sheetData sheetId="1" refreshError="1"/>
      <sheetData sheetId="2">
        <row r="3">
          <cell r="F3">
            <v>962159.15</v>
          </cell>
        </row>
        <row r="19">
          <cell r="F19">
            <v>253563.1</v>
          </cell>
        </row>
        <row r="31">
          <cell r="F31">
            <v>9166500</v>
          </cell>
        </row>
        <row r="43">
          <cell r="F43">
            <v>84000</v>
          </cell>
        </row>
        <row r="55">
          <cell r="F55">
            <v>202000</v>
          </cell>
        </row>
        <row r="67">
          <cell r="F67">
            <v>22500</v>
          </cell>
        </row>
        <row r="79">
          <cell r="F79">
            <v>140352</v>
          </cell>
        </row>
        <row r="91">
          <cell r="F91">
            <v>92651.43</v>
          </cell>
        </row>
        <row r="103">
          <cell r="F103">
            <v>96357.26</v>
          </cell>
        </row>
        <row r="127">
          <cell r="F127">
            <v>8390</v>
          </cell>
        </row>
        <row r="139">
          <cell r="F139">
            <v>30000</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sheetName val="აპარატი"/>
      <sheetName val="დაავადებათა კონტროლი"/>
      <sheetName val="რეგულირება"/>
      <sheetName val="სასწრაფო"/>
      <sheetName val="ტრეფიკინგი"/>
      <sheetName val="სააგენტო"/>
      <sheetName val="ჯამი (HIDE)"/>
    </sheetNames>
    <sheetDataSet>
      <sheetData sheetId="0" refreshError="1"/>
      <sheetData sheetId="1" refreshError="1"/>
      <sheetData sheetId="2" refreshError="1"/>
      <sheetData sheetId="3">
        <row r="19">
          <cell r="F19">
            <v>252</v>
          </cell>
        </row>
        <row r="35">
          <cell r="F35">
            <v>5</v>
          </cell>
        </row>
        <row r="51">
          <cell r="F51">
            <v>16.600000000000001</v>
          </cell>
        </row>
      </sheetData>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sheetName val="აპარატი"/>
      <sheetName val="დაავადებათა კონტროლი"/>
      <sheetName val="რეგულირება"/>
      <sheetName val="სასწრაფო"/>
      <sheetName val="ტრეფიკინგი"/>
      <sheetName val="სააგენტო"/>
      <sheetName val="ჯამი (HIDE)"/>
    </sheetNames>
    <sheetDataSet>
      <sheetData sheetId="0" refreshError="1"/>
      <sheetData sheetId="1" refreshError="1"/>
      <sheetData sheetId="2" refreshError="1"/>
      <sheetData sheetId="3" refreshError="1"/>
      <sheetData sheetId="4">
        <row r="3">
          <cell r="F3">
            <v>403144.52</v>
          </cell>
        </row>
        <row r="19">
          <cell r="F19">
            <v>2236701.2597687864</v>
          </cell>
        </row>
      </sheetData>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პირველი კვ"/>
    </sheetNames>
    <sheetDataSet>
      <sheetData sheetId="0">
        <row r="1">
          <cell r="G1">
            <v>274770654.11000001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92D050"/>
  </sheetPr>
  <dimension ref="A2:K1075"/>
  <sheetViews>
    <sheetView showGridLines="0" tabSelected="1" view="pageBreakPreview" zoomScaleNormal="100" zoomScaleSheetLayoutView="100" workbookViewId="0">
      <pane ySplit="2" topLeftCell="A3" activePane="bottomLeft" state="frozen"/>
      <selection pane="bottomLeft" activeCell="D535" sqref="D535"/>
    </sheetView>
  </sheetViews>
  <sheetFormatPr defaultRowHeight="15"/>
  <cols>
    <col min="1" max="1" width="3.28515625" customWidth="1"/>
    <col min="2" max="2" width="13.7109375" style="32" customWidth="1"/>
    <col min="3" max="3" width="43" style="32" customWidth="1"/>
    <col min="4" max="4" width="16" customWidth="1"/>
    <col min="5" max="5" width="15.28515625" customWidth="1"/>
    <col min="6" max="6" width="17.42578125" customWidth="1"/>
    <col min="7" max="7" width="16.28515625" customWidth="1"/>
    <col min="8" max="8" width="14.7109375" customWidth="1"/>
    <col min="9" max="9" width="10.7109375" style="70" customWidth="1"/>
    <col min="10" max="10" width="11" bestFit="1" customWidth="1"/>
    <col min="11" max="11" width="12.42578125" bestFit="1" customWidth="1"/>
  </cols>
  <sheetData>
    <row r="2" spans="1:11" ht="60.75" thickBot="1">
      <c r="B2" s="29" t="s">
        <v>0</v>
      </c>
      <c r="C2" s="29" t="s">
        <v>1</v>
      </c>
      <c r="D2" s="1" t="s">
        <v>181</v>
      </c>
      <c r="E2" s="1" t="s">
        <v>183</v>
      </c>
      <c r="F2" s="1" t="s">
        <v>182</v>
      </c>
      <c r="G2" s="1" t="s">
        <v>184</v>
      </c>
      <c r="H2" s="1" t="s">
        <v>185</v>
      </c>
      <c r="I2" s="71" t="s">
        <v>186</v>
      </c>
    </row>
    <row r="3" spans="1:11" ht="42.75" customHeight="1" thickTop="1" thickBot="1">
      <c r="A3" t="str">
        <f>IF(OR(D3&lt;&gt;0,G3&lt;&gt;0,),"a","b")</f>
        <v>a</v>
      </c>
      <c r="B3" s="2" t="s">
        <v>2</v>
      </c>
      <c r="C3" s="24" t="s">
        <v>3</v>
      </c>
      <c r="D3" s="3">
        <f>SUM(D15,D307,D523,D1003,D1015)</f>
        <v>780288600</v>
      </c>
      <c r="E3" s="3">
        <f>SUM(E15,E307,E523,E1003,E1015)</f>
        <v>472804656.40000004</v>
      </c>
      <c r="F3" s="3">
        <f>SUM(F15,F307,F523,F1003,F1015)</f>
        <v>291876832.93976879</v>
      </c>
      <c r="G3" s="3">
        <f>E3+F3</f>
        <v>764681489.33976889</v>
      </c>
      <c r="H3" s="3">
        <f>IF(OR(C3='ჯამი (HIDE)'!$B$11,C3='ჯამი (HIDE)'!$B$12,C3='ჯამი (HIDE)'!$B$13,C3='ჯამი (HIDE)'!$B$14),"",D3-G3)</f>
        <v>15607110.660231113</v>
      </c>
      <c r="I3" s="25">
        <f>IF(AND(D3=0,G3=0),"",IF(OR(C3='ჯამი (HIDE)'!$B$11,C3='ჯამი (HIDE)'!$B$12,C3='ჯამი (HIDE)'!$B$13,C3='ჯამი (HIDE)'!$B$14),"",G3/D3))</f>
        <v>0.97999828440370507</v>
      </c>
      <c r="K3" s="17"/>
    </row>
    <row r="4" spans="1:11" ht="15.75" thickTop="1">
      <c r="A4" t="str">
        <f t="shared" ref="A4:A13" si="0">IF(OR(D4&lt;&gt;0,G4&lt;&gt;0,),"a","b")</f>
        <v>a</v>
      </c>
      <c r="B4" s="33" t="s">
        <v>4</v>
      </c>
      <c r="C4" s="5" t="s">
        <v>5</v>
      </c>
      <c r="D4" s="13">
        <f t="shared" ref="D4" si="1">SUM(D16,D308,D524,D1004,D1016)</f>
        <v>776649383</v>
      </c>
      <c r="E4" s="13">
        <f t="shared" ref="E4" si="2">SUM(E16,E308,E524,E1004,E1016)</f>
        <v>472521050.75999999</v>
      </c>
      <c r="F4" s="13">
        <f t="shared" ref="F4" si="3">SUM(F16,F308,F524,F1004,F1016)</f>
        <v>291109656.95976877</v>
      </c>
      <c r="G4" s="13">
        <f t="shared" ref="G4:G67" si="4">E4+F4</f>
        <v>763630707.71976876</v>
      </c>
      <c r="H4" s="13">
        <f>IF(OR(C4='ჯამი (HIDE)'!$B$11,C4='ჯამი (HIDE)'!$B$12,C4='ჯამი (HIDE)'!$B$13,C4='ჯამი (HIDE)'!$B$14),"",D4-G4)</f>
        <v>13018675.280231237</v>
      </c>
      <c r="I4" s="26">
        <f>IF(AND(D4=0,G4=0),"",IF(OR(C4='ჯამი (HIDE)'!$B$11,C4='ჯამი (HIDE)'!$B$12,C4='ჯამი (HIDE)'!$B$13,C4='ჯამი (HIDE)'!$B$14),"",G4/D4))</f>
        <v>0.98323738412056239</v>
      </c>
      <c r="K4" s="17"/>
    </row>
    <row r="5" spans="1:11">
      <c r="A5" t="str">
        <f t="shared" si="0"/>
        <v>a</v>
      </c>
      <c r="B5" s="34" t="s">
        <v>4</v>
      </c>
      <c r="C5" s="7" t="s">
        <v>6</v>
      </c>
      <c r="D5" s="14">
        <f t="shared" ref="D5" si="5">SUM(D17,D309,D525,D1005,D1017)</f>
        <v>7650200</v>
      </c>
      <c r="E5" s="14">
        <f t="shared" ref="E5" si="6">SUM(E17,E309,E525,E1005,E1017)</f>
        <v>2540769.69</v>
      </c>
      <c r="F5" s="14">
        <f t="shared" ref="F5" si="7">SUM(F17,F309,F525,F1005,F1017)</f>
        <v>4896463.6900000004</v>
      </c>
      <c r="G5" s="14">
        <f t="shared" si="4"/>
        <v>7437233.3800000008</v>
      </c>
      <c r="H5" s="14">
        <f>IF(OR(C5='ჯამი (HIDE)'!$B$11,C5='ჯამი (HIDE)'!$B$12,C5='ჯამი (HIDE)'!$B$13,C5='ჯამი (HIDE)'!$B$14),"",D5-G5)</f>
        <v>212966.61999999918</v>
      </c>
      <c r="I5" s="27">
        <f>IF(AND(D5=0,G5=0),"",IF(OR(C5='ჯამი (HIDE)'!$B$11,C5='ჯამი (HIDE)'!$B$12,C5='ჯამი (HIDE)'!$B$13,C5='ჯამი (HIDE)'!$B$14),"",G5/D5))</f>
        <v>0.97216195393584492</v>
      </c>
      <c r="K5" s="17"/>
    </row>
    <row r="6" spans="1:11">
      <c r="A6" t="str">
        <f t="shared" si="0"/>
        <v>a</v>
      </c>
      <c r="B6" s="34" t="s">
        <v>4</v>
      </c>
      <c r="C6" s="7" t="s">
        <v>7</v>
      </c>
      <c r="D6" s="14">
        <f>SUM(D21,D310,D526,D1006,D1018)</f>
        <v>18125921</v>
      </c>
      <c r="E6" s="14">
        <f>SUM(E21,E310,E526,E1006,E1018)</f>
        <v>5079196.32</v>
      </c>
      <c r="F6" s="14">
        <f>SUM(F21,F310,F526,F1006,F1018)</f>
        <v>15941773.41</v>
      </c>
      <c r="G6" s="14">
        <f t="shared" si="4"/>
        <v>21020969.73</v>
      </c>
      <c r="H6" s="14">
        <f>IF(OR(C6='ჯამი (HIDE)'!$B$11,C6='ჯამი (HIDE)'!$B$12,C6='ჯამი (HIDE)'!$B$13,C6='ჯამი (HIDE)'!$B$14),"",D6-G6)</f>
        <v>-2895048.7300000004</v>
      </c>
      <c r="I6" s="27">
        <f>IF(AND(D6=0,G6=0),"",IF(OR(C6='ჯამი (HIDE)'!$B$11,C6='ჯამი (HIDE)'!$B$12,C6='ჯამი (HIDE)'!$B$13,C6='ჯამი (HIDE)'!$B$14),"",G6/D6))</f>
        <v>1.159718710569245</v>
      </c>
      <c r="K6" s="17"/>
    </row>
    <row r="7" spans="1:11" hidden="1">
      <c r="A7" t="str">
        <f t="shared" si="0"/>
        <v>b</v>
      </c>
      <c r="B7" s="34" t="s">
        <v>4</v>
      </c>
      <c r="C7" s="7" t="s">
        <v>8</v>
      </c>
      <c r="D7" s="14">
        <f>SUM(D23,D311,D527,D1007,D1019)</f>
        <v>0</v>
      </c>
      <c r="E7" s="14">
        <f>SUM(E23,E311,E527,E1007,E1019)</f>
        <v>0</v>
      </c>
      <c r="F7" s="14">
        <f>SUM(F23,F311,F527,F1007,F1019)</f>
        <v>0</v>
      </c>
      <c r="G7" s="14">
        <f t="shared" si="4"/>
        <v>0</v>
      </c>
      <c r="H7" s="14">
        <f>IF(OR(C7='ჯამი (HIDE)'!$B$11,C7='ჯამი (HIDE)'!$B$12,C7='ჯამი (HIDE)'!$B$13,C7='ჯამი (HIDE)'!$B$14),"",D7-G7)</f>
        <v>0</v>
      </c>
      <c r="I7" s="27" t="str">
        <f>IF(AND(D7=0,G7=0),"",IF(OR(C7='ჯამი (HIDE)'!$B$11,C7='ჯამი (HIDE)'!$B$12,C7='ჯამი (HIDE)'!$B$13,C7='ჯამი (HIDE)'!$B$14),"",G7/D7))</f>
        <v/>
      </c>
      <c r="K7" s="17"/>
    </row>
    <row r="8" spans="1:11" hidden="1">
      <c r="A8" t="str">
        <f t="shared" si="0"/>
        <v>b</v>
      </c>
      <c r="B8" s="34" t="s">
        <v>4</v>
      </c>
      <c r="C8" s="7" t="s">
        <v>9</v>
      </c>
      <c r="D8" s="14">
        <f t="shared" ref="D8:D14" si="8">SUM(D24,D312,D528,D1008,D1020)</f>
        <v>0</v>
      </c>
      <c r="E8" s="14">
        <f t="shared" ref="E8" si="9">SUM(E24,E312,E528,E1008,E1020)</f>
        <v>0</v>
      </c>
      <c r="F8" s="14">
        <f t="shared" ref="F8" si="10">SUM(F24,F312,F528,F1008,F1020)</f>
        <v>0</v>
      </c>
      <c r="G8" s="14">
        <f t="shared" si="4"/>
        <v>0</v>
      </c>
      <c r="H8" s="14">
        <f>IF(OR(C8='ჯამი (HIDE)'!$B$11,C8='ჯამი (HIDE)'!$B$12,C8='ჯამი (HIDE)'!$B$13,C8='ჯამი (HIDE)'!$B$14),"",D8-G8)</f>
        <v>0</v>
      </c>
      <c r="I8" s="27" t="str">
        <f>IF(AND(D8=0,G8=0),"",IF(OR(C8='ჯამი (HIDE)'!$B$11,C8='ჯამი (HIDE)'!$B$12,C8='ჯამი (HIDE)'!$B$13,C8='ჯამი (HIDE)'!$B$14),"",G8/D8))</f>
        <v/>
      </c>
      <c r="K8" s="17"/>
    </row>
    <row r="9" spans="1:11">
      <c r="A9" t="str">
        <f t="shared" si="0"/>
        <v>a</v>
      </c>
      <c r="B9" s="34" t="s">
        <v>4</v>
      </c>
      <c r="C9" s="7" t="s">
        <v>10</v>
      </c>
      <c r="D9" s="14">
        <f t="shared" si="8"/>
        <v>600000</v>
      </c>
      <c r="E9" s="14">
        <f t="shared" ref="E9" si="11">SUM(E25,E313,E529,E1009,E1021)</f>
        <v>587502.71</v>
      </c>
      <c r="F9" s="14">
        <f t="shared" ref="F9" si="12">SUM(F25,F313,F529,F1009,F1021)</f>
        <v>0</v>
      </c>
      <c r="G9" s="14">
        <f t="shared" si="4"/>
        <v>587502.71</v>
      </c>
      <c r="H9" s="14">
        <f>IF(OR(C9='ჯამი (HIDE)'!$B$11,C9='ჯამი (HIDE)'!$B$12,C9='ჯამი (HIDE)'!$B$13,C9='ჯამი (HIDE)'!$B$14),"",D9-G9)</f>
        <v>12497.290000000037</v>
      </c>
      <c r="I9" s="27">
        <f>IF(AND(D9=0,G9=0),"",IF(OR(C9='ჯამი (HIDE)'!$B$11,C9='ჯამი (HIDE)'!$B$12,C9='ჯამი (HIDE)'!$B$13,C9='ჯამი (HIDE)'!$B$14),"",G9/D9))</f>
        <v>0.97917118333333331</v>
      </c>
      <c r="K9" s="17"/>
    </row>
    <row r="10" spans="1:11">
      <c r="A10" t="str">
        <f t="shared" si="0"/>
        <v>a</v>
      </c>
      <c r="B10" s="34" t="s">
        <v>4</v>
      </c>
      <c r="C10" s="7" t="s">
        <v>11</v>
      </c>
      <c r="D10" s="14">
        <f t="shared" si="8"/>
        <v>748546957</v>
      </c>
      <c r="E10" s="14">
        <f t="shared" ref="E10" si="13">SUM(E26,E314,E530,E1010,E1022)</f>
        <v>464254180.25999999</v>
      </c>
      <c r="F10" s="14">
        <f t="shared" ref="F10" si="14">SUM(F26,F314,F530,F1010,F1022)</f>
        <v>266499612.86000001</v>
      </c>
      <c r="G10" s="14">
        <f t="shared" si="4"/>
        <v>730753793.12</v>
      </c>
      <c r="H10" s="14">
        <f>IF(OR(C10='ჯამი (HIDE)'!$B$11,C10='ჯამი (HIDE)'!$B$12,C10='ჯამი (HIDE)'!$B$13,C10='ჯამი (HIDE)'!$B$14),"",D10-G10)</f>
        <v>17793163.879999995</v>
      </c>
      <c r="I10" s="27">
        <f>IF(AND(D10=0,G10=0),"",IF(OR(C10='ჯამი (HIDE)'!$B$11,C10='ჯამი (HIDE)'!$B$12,C10='ჯამი (HIDE)'!$B$13,C10='ჯამი (HIDE)'!$B$14),"",G10/D10))</f>
        <v>0.97622972919252682</v>
      </c>
      <c r="K10" s="17"/>
    </row>
    <row r="11" spans="1:11">
      <c r="A11" t="str">
        <f t="shared" si="0"/>
        <v>a</v>
      </c>
      <c r="B11" s="34" t="s">
        <v>4</v>
      </c>
      <c r="C11" s="7" t="s">
        <v>12</v>
      </c>
      <c r="D11" s="14">
        <f t="shared" si="8"/>
        <v>1726305</v>
      </c>
      <c r="E11" s="14">
        <f t="shared" ref="E11" si="15">SUM(E27,E315,E531,E1011,E1023)</f>
        <v>59401.78</v>
      </c>
      <c r="F11" s="14">
        <f t="shared" ref="F11" si="16">SUM(F27,F315,F531,F1011,F1023)</f>
        <v>3771806.9997687861</v>
      </c>
      <c r="G11" s="14">
        <f t="shared" si="4"/>
        <v>3831208.7797687859</v>
      </c>
      <c r="H11" s="14">
        <f>IF(OR(C11='ჯამი (HIDE)'!$B$11,C11='ჯამი (HIDE)'!$B$12,C11='ჯამი (HIDE)'!$B$13,C11='ჯამი (HIDE)'!$B$14),"",D11-G11)</f>
        <v>-2104903.7797687859</v>
      </c>
      <c r="I11" s="27">
        <f>IF(AND(D11=0,G11=0),"",IF(OR(C11='ჯამი (HIDE)'!$B$11,C11='ჯამი (HIDE)'!$B$12,C11='ჯამი (HIDE)'!$B$13,C11='ჯამი (HIDE)'!$B$14),"",G11/D11))</f>
        <v>2.2193116394662509</v>
      </c>
      <c r="K11" s="17"/>
    </row>
    <row r="12" spans="1:11">
      <c r="A12" t="str">
        <f t="shared" si="0"/>
        <v>a</v>
      </c>
      <c r="B12" s="33" t="s">
        <v>4</v>
      </c>
      <c r="C12" s="5" t="s">
        <v>13</v>
      </c>
      <c r="D12" s="13">
        <f t="shared" si="8"/>
        <v>3348200</v>
      </c>
      <c r="E12" s="13">
        <f t="shared" ref="E12" si="17">SUM(E28,E316,E532,E1012,E1024)</f>
        <v>650</v>
      </c>
      <c r="F12" s="13">
        <f t="shared" ref="F12" si="18">SUM(F28,F316,F532,F1012,F1024)</f>
        <v>759146</v>
      </c>
      <c r="G12" s="13">
        <f t="shared" si="4"/>
        <v>759796</v>
      </c>
      <c r="H12" s="13">
        <f>IF(OR(C12='ჯამი (HIDE)'!$B$11,C12='ჯამი (HIDE)'!$B$12,C12='ჯამი (HIDE)'!$B$13,C12='ჯამი (HIDE)'!$B$14),"",D12-G12)</f>
        <v>2588404</v>
      </c>
      <c r="I12" s="26">
        <f>IF(AND(D12=0,G12=0),"",IF(OR(C12='ჯამი (HIDE)'!$B$11,C12='ჯამი (HIDE)'!$B$12,C12='ჯამი (HIDE)'!$B$13,C12='ჯამი (HIDE)'!$B$14),"",G12/D12))</f>
        <v>0.22692670688728273</v>
      </c>
      <c r="K12" s="17"/>
    </row>
    <row r="13" spans="1:11" hidden="1">
      <c r="A13" t="str">
        <f t="shared" si="0"/>
        <v>b</v>
      </c>
      <c r="B13" s="33" t="s">
        <v>4</v>
      </c>
      <c r="C13" s="5" t="s">
        <v>14</v>
      </c>
      <c r="D13" s="13">
        <f t="shared" si="8"/>
        <v>0</v>
      </c>
      <c r="E13" s="13">
        <f t="shared" ref="E13" si="19">SUM(E29,E317,E533,E1013,E1025)</f>
        <v>0</v>
      </c>
      <c r="F13" s="13">
        <f t="shared" ref="F13" si="20">SUM(F29,F317,F533,F1013,F1025)</f>
        <v>0</v>
      </c>
      <c r="G13" s="13">
        <f t="shared" si="4"/>
        <v>0</v>
      </c>
      <c r="H13" s="13">
        <f>IF(OR(C13='ჯამი (HIDE)'!$B$11,C13='ჯამი (HIDE)'!$B$12,C13='ჯამი (HIDE)'!$B$13,C13='ჯამი (HIDE)'!$B$14),"",D13-G13)</f>
        <v>0</v>
      </c>
      <c r="I13" s="26" t="str">
        <f>IF(AND(D13=0,G13=0),"",IF(OR(C13='ჯამი (HIDE)'!$B$11,C13='ჯამი (HIDE)'!$B$12,C13='ჯამი (HIDE)'!$B$13,C13='ჯამი (HIDE)'!$B$14),"",G13/D13))</f>
        <v/>
      </c>
      <c r="K13" s="17"/>
    </row>
    <row r="14" spans="1:11" ht="15.75" thickBot="1">
      <c r="A14" t="str">
        <f>IF(OR(D14&lt;&gt;0,G14&lt;&gt;0,),"a","b")</f>
        <v>a</v>
      </c>
      <c r="B14" s="35" t="s">
        <v>4</v>
      </c>
      <c r="C14" s="9" t="s">
        <v>15</v>
      </c>
      <c r="D14" s="15">
        <f t="shared" si="8"/>
        <v>291017</v>
      </c>
      <c r="E14" s="15">
        <f t="shared" ref="E14" si="21">SUM(E30,E318,E534,E1014,E1026)</f>
        <v>282955.64</v>
      </c>
      <c r="F14" s="15">
        <f t="shared" ref="F14" si="22">SUM(F30,F318,F534,F1014,F1026)</f>
        <v>8029.9799999999741</v>
      </c>
      <c r="G14" s="15">
        <f t="shared" si="4"/>
        <v>290985.62</v>
      </c>
      <c r="H14" s="15">
        <f>IF(OR(C14='ჯამი (HIDE)'!$B$11,C14='ჯამი (HIDE)'!$B$12,C14='ჯამი (HIDE)'!$B$13,C14='ჯამი (HIDE)'!$B$14),"",D14-G14)</f>
        <v>31.380000000004657</v>
      </c>
      <c r="I14" s="28">
        <f>IF(AND(D14=0,G14=0),"",IF(OR(C14='ჯამი (HIDE)'!$B$11,C14='ჯამი (HIDE)'!$B$12,C14='ჯამი (HIDE)'!$B$13,C14='ჯამი (HIDE)'!$B$14),"",G14/D14))</f>
        <v>0.99989217124772778</v>
      </c>
      <c r="K14" s="17"/>
    </row>
    <row r="15" spans="1:11" ht="48" customHeight="1" thickTop="1" thickBot="1">
      <c r="A15" t="str">
        <f t="shared" ref="A15:A78" si="23">IF(OR(D15&lt;&gt;0,G15&lt;&gt;0,),"a","b")</f>
        <v>a</v>
      </c>
      <c r="B15" s="2" t="s">
        <v>16</v>
      </c>
      <c r="C15" s="24" t="s">
        <v>17</v>
      </c>
      <c r="D15" s="3">
        <f>SUM(D31,D47,D111,D127,D275,D291)</f>
        <v>12081900</v>
      </c>
      <c r="E15" s="3">
        <f>SUM(E31,E47,E111,E127,E275,E291)</f>
        <v>4680734.2899999991</v>
      </c>
      <c r="F15" s="3">
        <f>SUM(F31,F47,F111,F127,F275,F291)</f>
        <v>6971462.2799999993</v>
      </c>
      <c r="G15" s="3">
        <f t="shared" si="4"/>
        <v>11652196.569999998</v>
      </c>
      <c r="H15" s="3">
        <f>IF(OR(C15='ჯამი (HIDE)'!$B$11,C15='ჯამი (HIDE)'!$B$12,C15='ჯამი (HIDE)'!$B$13,C15='ჯამი (HIDE)'!$B$14),"",D15-G15)</f>
        <v>429703.43000000156</v>
      </c>
      <c r="I15" s="25">
        <f>IF(AND(D15=0,G15=0),"",IF(OR(C15='ჯამი (HIDE)'!$B$11,C15='ჯამი (HIDE)'!$B$12,C15='ჯამი (HIDE)'!$B$13,C15='ჯამი (HIDE)'!$B$14),"",G15/D15))</f>
        <v>0.9644341179781325</v>
      </c>
      <c r="K15" s="17"/>
    </row>
    <row r="16" spans="1:11" ht="15.75" thickTop="1">
      <c r="A16" t="str">
        <f t="shared" si="23"/>
        <v>a</v>
      </c>
      <c r="B16" s="33"/>
      <c r="C16" s="5" t="s">
        <v>5</v>
      </c>
      <c r="D16" s="13">
        <f t="shared" ref="D16" si="24">SUM(D32,D48,D112,D128,D276,D292)</f>
        <v>11836814</v>
      </c>
      <c r="E16" s="13">
        <f t="shared" ref="E16" si="25">SUM(E32,E48,E112,E128,E276,E292)</f>
        <v>4664611.2399999993</v>
      </c>
      <c r="F16" s="13">
        <f t="shared" ref="F16" si="26">SUM(F32,F48,F112,F128,F276,F292)</f>
        <v>6932430.71</v>
      </c>
      <c r="G16" s="13">
        <f t="shared" si="4"/>
        <v>11597041.949999999</v>
      </c>
      <c r="H16" s="13">
        <f>IF(OR(C16='ჯამი (HIDE)'!$B$11,C16='ჯამი (HIDE)'!$B$12,C16='ჯამი (HIDE)'!$B$13,C16='ჯამი (HIDE)'!$B$14),"",D16-G16)</f>
        <v>239772.05000000075</v>
      </c>
      <c r="I16" s="26">
        <f>IF(AND(D16=0,G16=0),"",IF(OR(C16='ჯამი (HIDE)'!$B$11,C16='ჯამი (HIDE)'!$B$12,C16='ჯამი (HIDE)'!$B$13,C16='ჯამი (HIDE)'!$B$14),"",G16/D16))</f>
        <v>0.97974353149420101</v>
      </c>
      <c r="K16" s="17"/>
    </row>
    <row r="17" spans="1:11">
      <c r="A17" t="str">
        <f t="shared" si="23"/>
        <v>a</v>
      </c>
      <c r="B17" s="34"/>
      <c r="C17" s="7" t="s">
        <v>6</v>
      </c>
      <c r="D17" s="14">
        <f t="shared" ref="D17:F18" si="27">SUM(D33,D49,D113,D129,D277,D293)</f>
        <v>7650200</v>
      </c>
      <c r="E17" s="14">
        <f t="shared" ref="E17" si="28">SUM(E33,E49,E113,E129,E277,E293)</f>
        <v>2540769.69</v>
      </c>
      <c r="F17" s="14">
        <f t="shared" si="27"/>
        <v>4896463.6900000004</v>
      </c>
      <c r="G17" s="14">
        <f t="shared" si="4"/>
        <v>7437233.3800000008</v>
      </c>
      <c r="H17" s="14">
        <f>IF(OR(C17='ჯამი (HIDE)'!$B$11,C17='ჯამი (HIDE)'!$B$12,C17='ჯამი (HIDE)'!$B$13,C17='ჯამი (HIDE)'!$B$14),"",D17-G17)</f>
        <v>212966.61999999918</v>
      </c>
      <c r="I17" s="27">
        <f>IF(AND(D17=0,G17=0),"",IF(OR(C17='ჯამი (HIDE)'!$B$11,C17='ჯამი (HIDE)'!$B$12,C17='ჯამი (HIDE)'!$B$13,C17='ჯამი (HIDE)'!$B$14),"",G17/D17))</f>
        <v>0.97216195393584492</v>
      </c>
      <c r="K17" s="17"/>
    </row>
    <row r="18" spans="1:11">
      <c r="A18" t="str">
        <f t="shared" si="23"/>
        <v>a</v>
      </c>
      <c r="B18" s="34"/>
      <c r="C18" s="18" t="s">
        <v>187</v>
      </c>
      <c r="D18" s="14">
        <f t="shared" si="27"/>
        <v>0</v>
      </c>
      <c r="E18" s="14">
        <f t="shared" ref="E18" si="29">SUM(E34,E50,E114,E130,E278,E294)</f>
        <v>1109973.3900000001</v>
      </c>
      <c r="F18" s="14">
        <f t="shared" si="27"/>
        <v>1769963.6900000002</v>
      </c>
      <c r="G18" s="14">
        <f t="shared" si="4"/>
        <v>2879937.08</v>
      </c>
      <c r="H18" s="14" t="str">
        <f>IF(OR(C18='ჯამი (HIDE)'!$B$11,C18='ჯამი (HIDE)'!$B$12,C18='ჯამი (HIDE)'!$B$13,C18='ჯამი (HIDE)'!$B$14),"",D18-G18)</f>
        <v/>
      </c>
      <c r="I18" s="27" t="str">
        <f>IF(AND(D18=0,G18=0),"",IF(OR(C18='ჯამი (HIDE)'!$B$11,C18='ჯამი (HIDE)'!$B$12,C18='ჯამი (HIDE)'!$B$13,C18='ჯამი (HIDE)'!$B$14),"",G18/D18))</f>
        <v/>
      </c>
      <c r="K18" s="17"/>
    </row>
    <row r="19" spans="1:11">
      <c r="A19" t="str">
        <f t="shared" si="23"/>
        <v>a</v>
      </c>
      <c r="B19" s="34"/>
      <c r="C19" s="18" t="s">
        <v>188</v>
      </c>
      <c r="D19" s="14">
        <f t="shared" ref="D19" si="30">SUM(D35,D51,D115,D131,D279,D295)</f>
        <v>0</v>
      </c>
      <c r="E19" s="14">
        <f t="shared" ref="E19" si="31">SUM(E35,E51,E115,E131,E279,E295)</f>
        <v>9100</v>
      </c>
      <c r="F19" s="14">
        <f t="shared" ref="F19" si="32">SUM(F35,F51,F115,F131,F279,F295)</f>
        <v>75500</v>
      </c>
      <c r="G19" s="14">
        <f t="shared" si="4"/>
        <v>84600</v>
      </c>
      <c r="H19" s="14" t="str">
        <f>IF(OR(C19='ჯამი (HIDE)'!$B$11,C19='ჯამი (HIDE)'!$B$12,C19='ჯამი (HIDE)'!$B$13,C19='ჯამი (HIDE)'!$B$14),"",D19-G19)</f>
        <v/>
      </c>
      <c r="I19" s="27" t="str">
        <f>IF(AND(D19=0,G19=0),"",IF(OR(C19='ჯამი (HIDE)'!$B$11,C19='ჯამი (HIDE)'!$B$12,C19='ჯამი (HIDE)'!$B$13,C19='ჯამი (HIDE)'!$B$14),"",G19/D19))</f>
        <v/>
      </c>
      <c r="K19" s="17"/>
    </row>
    <row r="20" spans="1:11">
      <c r="A20" t="str">
        <f t="shared" si="23"/>
        <v>a</v>
      </c>
      <c r="B20" s="34"/>
      <c r="C20" s="18" t="s">
        <v>189</v>
      </c>
      <c r="D20" s="14">
        <f t="shared" ref="D20" si="33">SUM(D36,D52,D116,D132,D280,D296)</f>
        <v>0</v>
      </c>
      <c r="E20" s="14">
        <f t="shared" ref="E20" si="34">SUM(E36,E52,E116,E132,E280,E296)</f>
        <v>158565</v>
      </c>
      <c r="F20" s="14">
        <f t="shared" ref="F20" si="35">SUM(F36,F52,F116,F132,F280,F296)</f>
        <v>251000</v>
      </c>
      <c r="G20" s="14">
        <f t="shared" si="4"/>
        <v>409565</v>
      </c>
      <c r="H20" s="14" t="str">
        <f>IF(OR(C20='ჯამი (HIDE)'!$B$11,C20='ჯამი (HIDE)'!$B$12,C20='ჯამი (HIDE)'!$B$13,C20='ჯამი (HIDE)'!$B$14),"",D20-G20)</f>
        <v/>
      </c>
      <c r="I20" s="27" t="str">
        <f>IF(AND(D20=0,G20=0),"",IF(OR(C20='ჯამი (HIDE)'!$B$11,C20='ჯამი (HIDE)'!$B$12,C20='ჯამი (HIDE)'!$B$13,C20='ჯამი (HIDE)'!$B$14),"",G20/D20))</f>
        <v/>
      </c>
      <c r="K20" s="17"/>
    </row>
    <row r="21" spans="1:11">
      <c r="A21" t="str">
        <f t="shared" si="23"/>
        <v>a</v>
      </c>
      <c r="B21" s="34"/>
      <c r="C21" s="7" t="s">
        <v>7</v>
      </c>
      <c r="D21" s="14">
        <f t="shared" ref="D21" si="36">SUM(D37,D53,D117,D133,D281,D297)</f>
        <v>3449134</v>
      </c>
      <c r="E21" s="14">
        <f t="shared" ref="E21" si="37">SUM(E37,E53,E117,E133,E281,E297)</f>
        <v>1477020.03</v>
      </c>
      <c r="F21" s="14">
        <f t="shared" ref="F21" si="38">SUM(F37,F53,F117,F133,F281,F297)</f>
        <v>1970396.86</v>
      </c>
      <c r="G21" s="14">
        <f t="shared" si="4"/>
        <v>3447416.89</v>
      </c>
      <c r="H21" s="14">
        <f>IF(OR(C21='ჯამი (HIDE)'!$B$11,C21='ჯამი (HIDE)'!$B$12,C21='ჯამი (HIDE)'!$B$13,C21='ჯამი (HIDE)'!$B$14),"",D21-G21)</f>
        <v>1717.1099999998696</v>
      </c>
      <c r="I21" s="27">
        <f>IF(AND(D21=0,G21=0),"",IF(OR(C21='ჯამი (HIDE)'!$B$11,C21='ჯამი (HIDE)'!$B$12,C21='ჯამი (HIDE)'!$B$13,C21='ჯამი (HIDE)'!$B$14),"",G21/D21))</f>
        <v>0.99950216199196673</v>
      </c>
      <c r="K21" s="17"/>
    </row>
    <row r="22" spans="1:11">
      <c r="A22" t="str">
        <f t="shared" si="23"/>
        <v>a</v>
      </c>
      <c r="B22" s="34"/>
      <c r="C22" s="18" t="s">
        <v>190</v>
      </c>
      <c r="D22" s="14">
        <f t="shared" ref="D22" si="39">SUM(D38,D54,D118,D134,D282,D298)</f>
        <v>0</v>
      </c>
      <c r="E22" s="14">
        <f t="shared" ref="E22" si="40">SUM(E38,E54,E118,E134,E282,E298)</f>
        <v>264309.05000000005</v>
      </c>
      <c r="F22" s="14">
        <f t="shared" ref="F22" si="41">SUM(F38,F54,F118,F134,F282,F298)</f>
        <v>462869</v>
      </c>
      <c r="G22" s="14">
        <f t="shared" si="4"/>
        <v>727178.05</v>
      </c>
      <c r="H22" s="14" t="str">
        <f>IF(OR(C22='ჯამი (HIDE)'!$B$11,C22='ჯამი (HIDE)'!$B$12,C22='ჯამი (HIDE)'!$B$13,C22='ჯამი (HIDE)'!$B$14),"",D22-G22)</f>
        <v/>
      </c>
      <c r="I22" s="27" t="str">
        <f>IF(AND(D22=0,G22=0),"",IF(OR(C22='ჯამი (HIDE)'!$B$11,C22='ჯამი (HIDE)'!$B$12,C22='ჯამი (HIDE)'!$B$13,C22='ჯამი (HIDE)'!$B$14),"",G22/D22))</f>
        <v/>
      </c>
      <c r="K22" s="17"/>
    </row>
    <row r="23" spans="1:11" hidden="1">
      <c r="A23" t="str">
        <f t="shared" si="23"/>
        <v>b</v>
      </c>
      <c r="B23" s="34"/>
      <c r="C23" s="7" t="s">
        <v>8</v>
      </c>
      <c r="D23" s="14">
        <f t="shared" ref="D23" si="42">SUM(D39,D55,D119,D135,D283,D299)</f>
        <v>0</v>
      </c>
      <c r="E23" s="14">
        <f t="shared" ref="E23" si="43">SUM(E39,E55,E119,E135,E283,E299)</f>
        <v>0</v>
      </c>
      <c r="F23" s="14">
        <f t="shared" ref="F23" si="44">SUM(F39,F55,F119,F135,F283,F299)</f>
        <v>0</v>
      </c>
      <c r="G23" s="14">
        <f t="shared" si="4"/>
        <v>0</v>
      </c>
      <c r="H23" s="14">
        <f>IF(OR(C23='ჯამი (HIDE)'!$B$11,C23='ჯამი (HIDE)'!$B$12,C23='ჯამი (HIDE)'!$B$13,C23='ჯამი (HIDE)'!$B$14),"",D23-G23)</f>
        <v>0</v>
      </c>
      <c r="I23" s="27" t="str">
        <f>IF(AND(D23=0,G23=0),"",IF(OR(C23='ჯამი (HIDE)'!$B$11,C23='ჯამი (HIDE)'!$B$12,C23='ჯამი (HIDE)'!$B$13,C23='ჯამი (HIDE)'!$B$14),"",G23/D23))</f>
        <v/>
      </c>
      <c r="K23" s="17"/>
    </row>
    <row r="24" spans="1:11" hidden="1">
      <c r="A24" t="str">
        <f t="shared" si="23"/>
        <v>b</v>
      </c>
      <c r="B24" s="34"/>
      <c r="C24" s="7" t="s">
        <v>9</v>
      </c>
      <c r="D24" s="14">
        <f t="shared" ref="D24" si="45">SUM(D40,D56,D120,D136,D284,D300)</f>
        <v>0</v>
      </c>
      <c r="E24" s="14">
        <f t="shared" ref="E24" si="46">SUM(E40,E56,E120,E136,E284,E300)</f>
        <v>0</v>
      </c>
      <c r="F24" s="14">
        <f t="shared" ref="F24" si="47">SUM(F40,F56,F120,F136,F284,F300)</f>
        <v>0</v>
      </c>
      <c r="G24" s="14">
        <f t="shared" si="4"/>
        <v>0</v>
      </c>
      <c r="H24" s="14">
        <f>IF(OR(C24='ჯამი (HIDE)'!$B$11,C24='ჯამი (HIDE)'!$B$12,C24='ჯამი (HIDE)'!$B$13,C24='ჯამი (HIDE)'!$B$14),"",D24-G24)</f>
        <v>0</v>
      </c>
      <c r="I24" s="27" t="str">
        <f>IF(AND(D24=0,G24=0),"",IF(OR(C24='ჯამი (HIDE)'!$B$11,C24='ჯამი (HIDE)'!$B$12,C24='ჯამი (HIDE)'!$B$13,C24='ჯამი (HIDE)'!$B$14),"",G24/D24))</f>
        <v/>
      </c>
      <c r="K24" s="17"/>
    </row>
    <row r="25" spans="1:11">
      <c r="A25" t="str">
        <f t="shared" si="23"/>
        <v>a</v>
      </c>
      <c r="B25" s="34"/>
      <c r="C25" s="7" t="s">
        <v>10</v>
      </c>
      <c r="D25" s="14">
        <f t="shared" ref="D25" si="48">SUM(D41,D57,D121,D137,D285,D301)</f>
        <v>600000</v>
      </c>
      <c r="E25" s="14">
        <f t="shared" ref="E25" si="49">SUM(E41,E57,E121,E137,E285,E301)</f>
        <v>587502.71</v>
      </c>
      <c r="F25" s="14">
        <f t="shared" ref="F25" si="50">SUM(F41,F57,F121,F137,F285,F301)</f>
        <v>0</v>
      </c>
      <c r="G25" s="14">
        <f t="shared" si="4"/>
        <v>587502.71</v>
      </c>
      <c r="H25" s="14">
        <f>IF(OR(C25='ჯამი (HIDE)'!$B$11,C25='ჯამი (HIDE)'!$B$12,C25='ჯამი (HIDE)'!$B$13,C25='ჯამი (HIDE)'!$B$14),"",D25-G25)</f>
        <v>12497.290000000037</v>
      </c>
      <c r="I25" s="27">
        <f>IF(AND(D25=0,G25=0),"",IF(OR(C25='ჯამი (HIDE)'!$B$11,C25='ჯამი (HIDE)'!$B$12,C25='ჯამი (HIDE)'!$B$13,C25='ჯამი (HIDE)'!$B$14),"",G25/D25))</f>
        <v>0.97917118333333331</v>
      </c>
      <c r="K25" s="17"/>
    </row>
    <row r="26" spans="1:11">
      <c r="A26" t="str">
        <f t="shared" si="23"/>
        <v>a</v>
      </c>
      <c r="B26" s="34"/>
      <c r="C26" s="7" t="s">
        <v>11</v>
      </c>
      <c r="D26" s="14">
        <f t="shared" ref="D26" si="51">SUM(D42,D58,D122,D138,D286,D302)</f>
        <v>105700</v>
      </c>
      <c r="E26" s="14">
        <f t="shared" ref="E26" si="52">SUM(E42,E58,E122,E138,E286,E302)</f>
        <v>46780.240000000005</v>
      </c>
      <c r="F26" s="14">
        <f t="shared" ref="F26" si="53">SUM(F42,F58,F122,F138,F286,F302)</f>
        <v>48767.64</v>
      </c>
      <c r="G26" s="14">
        <f t="shared" si="4"/>
        <v>95547.88</v>
      </c>
      <c r="H26" s="14">
        <f>IF(OR(C26='ჯამი (HIDE)'!$B$11,C26='ჯამი (HIDE)'!$B$12,C26='ჯამი (HIDE)'!$B$13,C26='ჯამი (HIDE)'!$B$14),"",D26-G26)</f>
        <v>10152.119999999995</v>
      </c>
      <c r="I26" s="27">
        <f>IF(AND(D26=0,G26=0),"",IF(OR(C26='ჯამი (HIDE)'!$B$11,C26='ჯამი (HIDE)'!$B$12,C26='ჯამი (HIDE)'!$B$13,C26='ჯამი (HIDE)'!$B$14),"",G26/D26))</f>
        <v>0.90395345316934728</v>
      </c>
      <c r="K26" s="17"/>
    </row>
    <row r="27" spans="1:11">
      <c r="A27" t="str">
        <f t="shared" si="23"/>
        <v>a</v>
      </c>
      <c r="B27" s="34"/>
      <c r="C27" s="7" t="s">
        <v>12</v>
      </c>
      <c r="D27" s="14">
        <f t="shared" ref="D27" si="54">SUM(D43,D59,D123,D139,D287,D303)</f>
        <v>31780</v>
      </c>
      <c r="E27" s="14">
        <f t="shared" ref="E27" si="55">SUM(E43,E59,E123,E139,E287,E303)</f>
        <v>12538.570000000002</v>
      </c>
      <c r="F27" s="14">
        <f t="shared" ref="F27" si="56">SUM(F43,F59,F123,F139,F287,F303)</f>
        <v>16802.52</v>
      </c>
      <c r="G27" s="14">
        <f t="shared" si="4"/>
        <v>29341.090000000004</v>
      </c>
      <c r="H27" s="14">
        <f>IF(OR(C27='ჯამი (HIDE)'!$B$11,C27='ჯამი (HIDE)'!$B$12,C27='ჯამი (HIDE)'!$B$13,C27='ჯამი (HIDE)'!$B$14),"",D27-G27)</f>
        <v>2438.9099999999962</v>
      </c>
      <c r="I27" s="27">
        <f>IF(AND(D27=0,G27=0),"",IF(OR(C27='ჯამი (HIDE)'!$B$11,C27='ჯამი (HIDE)'!$B$12,C27='ჯამი (HIDE)'!$B$13,C27='ჯამი (HIDE)'!$B$14),"",G27/D27))</f>
        <v>0.92325645059786043</v>
      </c>
      <c r="K27" s="17"/>
    </row>
    <row r="28" spans="1:11">
      <c r="A28" t="str">
        <f t="shared" si="23"/>
        <v>a</v>
      </c>
      <c r="B28" s="33"/>
      <c r="C28" s="5" t="s">
        <v>13</v>
      </c>
      <c r="D28" s="13">
        <f t="shared" ref="D28" si="57">SUM(D44,D60,D124,D140,D288,D304)</f>
        <v>224900</v>
      </c>
      <c r="E28" s="13">
        <f t="shared" ref="E28" si="58">SUM(E44,E60,E124,E140,E288,E304)</f>
        <v>650</v>
      </c>
      <c r="F28" s="13">
        <f t="shared" ref="F28" si="59">SUM(F44,F60,F124,F140,F288,F304)</f>
        <v>34350</v>
      </c>
      <c r="G28" s="13">
        <f t="shared" si="4"/>
        <v>35000</v>
      </c>
      <c r="H28" s="13">
        <f>IF(OR(C28='ჯამი (HIDE)'!$B$11,C28='ჯამი (HIDE)'!$B$12,C28='ჯამი (HIDE)'!$B$13,C28='ჯამი (HIDE)'!$B$14),"",D28-G28)</f>
        <v>189900</v>
      </c>
      <c r="I28" s="26">
        <f>IF(AND(D28=0,G28=0),"",IF(OR(C28='ჯამი (HIDE)'!$B$11,C28='ჯამი (HIDE)'!$B$12,C28='ჯამი (HIDE)'!$B$13,C28='ჯამი (HIDE)'!$B$14),"",G28/D28))</f>
        <v>0.15562472209871053</v>
      </c>
      <c r="K28" s="17"/>
    </row>
    <row r="29" spans="1:11" hidden="1">
      <c r="A29" t="str">
        <f t="shared" si="23"/>
        <v>b</v>
      </c>
      <c r="B29" s="33"/>
      <c r="C29" s="5" t="s">
        <v>14</v>
      </c>
      <c r="D29" s="13">
        <f t="shared" ref="D29" si="60">SUM(D45,D61,D125,D141,D289,D305)</f>
        <v>0</v>
      </c>
      <c r="E29" s="13">
        <f t="shared" ref="E29" si="61">SUM(E45,E61,E125,E141,E289,E305)</f>
        <v>0</v>
      </c>
      <c r="F29" s="13">
        <f t="shared" ref="F29" si="62">SUM(F45,F61,F125,F141,F289,F305)</f>
        <v>0</v>
      </c>
      <c r="G29" s="13">
        <f t="shared" si="4"/>
        <v>0</v>
      </c>
      <c r="H29" s="13">
        <f>IF(OR(C29='ჯამი (HIDE)'!$B$11,C29='ჯამი (HIDE)'!$B$12,C29='ჯამი (HIDE)'!$B$13,C29='ჯამი (HIDE)'!$B$14),"",D29-G29)</f>
        <v>0</v>
      </c>
      <c r="I29" s="26" t="str">
        <f>IF(AND(D29=0,G29=0),"",IF(OR(C29='ჯამი (HIDE)'!$B$11,C29='ჯამი (HIDE)'!$B$12,C29='ჯამი (HIDE)'!$B$13,C29='ჯამი (HIDE)'!$B$14),"",G29/D29))</f>
        <v/>
      </c>
      <c r="K29" s="17"/>
    </row>
    <row r="30" spans="1:11" ht="15.75" thickBot="1">
      <c r="A30" t="str">
        <f t="shared" si="23"/>
        <v>a</v>
      </c>
      <c r="B30" s="35"/>
      <c r="C30" s="9" t="s">
        <v>15</v>
      </c>
      <c r="D30" s="15">
        <f t="shared" ref="D30" si="63">SUM(D46,D62,D126,D142,D290,D306)</f>
        <v>20186</v>
      </c>
      <c r="E30" s="15">
        <f t="shared" ref="E30" si="64">SUM(E46,E62,E126,E142,E290,E306)</f>
        <v>15473.05</v>
      </c>
      <c r="F30" s="15">
        <f t="shared" ref="F30" si="65">SUM(F46,F62,F126,F142,F290,F306)</f>
        <v>4681.57</v>
      </c>
      <c r="G30" s="15">
        <f t="shared" si="4"/>
        <v>20154.62</v>
      </c>
      <c r="H30" s="15">
        <f>IF(OR(C30='ჯამი (HIDE)'!$B$11,C30='ჯამი (HIDE)'!$B$12,C30='ჯამი (HIDE)'!$B$13,C30='ჯამი (HIDE)'!$B$14),"",D30-G30)</f>
        <v>31.380000000001019</v>
      </c>
      <c r="I30" s="28">
        <f>IF(AND(D30=0,G30=0),"",IF(OR(C30='ჯამი (HIDE)'!$B$11,C30='ჯამი (HIDE)'!$B$12,C30='ჯამი (HIDE)'!$B$13,C30='ჯამი (HIDE)'!$B$14),"",G30/D30))</f>
        <v>0.99844545724759726</v>
      </c>
      <c r="K30" s="17"/>
    </row>
    <row r="31" spans="1:11" ht="31.5" thickTop="1" thickBot="1">
      <c r="A31" t="str">
        <f t="shared" si="23"/>
        <v>a</v>
      </c>
      <c r="B31" s="2" t="s">
        <v>18</v>
      </c>
      <c r="C31" s="24" t="s">
        <v>19</v>
      </c>
      <c r="D31" s="3">
        <f>SUM(D32,D44,D45,D46)</f>
        <v>2362900</v>
      </c>
      <c r="E31" s="3">
        <f t="shared" ref="E31" si="66">SUM(E32,E44,E45,E46)</f>
        <v>1152007.5399999998</v>
      </c>
      <c r="F31" s="3">
        <f>აპარატი!F3</f>
        <v>1054874.79</v>
      </c>
      <c r="G31" s="3">
        <f t="shared" si="4"/>
        <v>2206882.33</v>
      </c>
      <c r="H31" s="3">
        <f>IF(OR(C31='ჯამი (HIDE)'!$B$11,C31='ჯამი (HIDE)'!$B$12,C31='ჯამი (HIDE)'!$B$13,C31='ჯამი (HIDE)'!$B$14),"",D31-G31)</f>
        <v>156017.66999999993</v>
      </c>
      <c r="I31" s="25">
        <f>IF(AND(D31=0,G31=0),"",IF(OR(C31='ჯამი (HIDE)'!$B$11,C31='ჯამი (HIDE)'!$B$12,C31='ჯამი (HIDE)'!$B$13,C31='ჯამი (HIDE)'!$B$14),"",G31/D31))</f>
        <v>0.93397195395488597</v>
      </c>
    </row>
    <row r="32" spans="1:11" ht="15.75" thickTop="1">
      <c r="A32" t="str">
        <f t="shared" si="23"/>
        <v>a</v>
      </c>
      <c r="B32" s="33"/>
      <c r="C32" s="5" t="s">
        <v>5</v>
      </c>
      <c r="D32" s="13">
        <f>SUM(D33,D37,D39,D40,D41,D42,D43)</f>
        <v>2219653</v>
      </c>
      <c r="E32" s="13">
        <f>SUM(E33,E37,E39,E40,E41,E42,E43)</f>
        <v>1152007.5399999998</v>
      </c>
      <c r="F32" s="13">
        <f>აპარატი!F4</f>
        <v>1045527.79</v>
      </c>
      <c r="G32" s="13">
        <f t="shared" si="4"/>
        <v>2197535.33</v>
      </c>
      <c r="H32" s="13">
        <f>IF(OR(C32='ჯამი (HIDE)'!$B$11,C32='ჯამი (HIDE)'!$B$12,C32='ჯამი (HIDE)'!$B$13,C32='ჯამი (HIDE)'!$B$14),"",D32-G32)</f>
        <v>22117.669999999925</v>
      </c>
      <c r="I32" s="26">
        <f>IF(AND(D32=0,G32=0),"",IF(OR(C32='ჯამი (HIDE)'!$B$11,C32='ჯამი (HIDE)'!$B$12,C32='ჯამი (HIDE)'!$B$13,C32='ჯამი (HIDE)'!$B$14),"",G32/D32))</f>
        <v>0.99003552807578488</v>
      </c>
    </row>
    <row r="33" spans="1:9">
      <c r="A33" t="str">
        <f t="shared" si="23"/>
        <v>a</v>
      </c>
      <c r="B33" s="34"/>
      <c r="C33" s="7" t="s">
        <v>6</v>
      </c>
      <c r="D33" s="14">
        <v>1050000</v>
      </c>
      <c r="E33" s="14">
        <f>E34+E35+E36</f>
        <v>326349.13</v>
      </c>
      <c r="F33" s="14">
        <f>აპარატი!F5</f>
        <v>674500</v>
      </c>
      <c r="G33" s="14">
        <f t="shared" si="4"/>
        <v>1000849.13</v>
      </c>
      <c r="H33" s="14">
        <f>IF(OR(C33='ჯამი (HIDE)'!$B$11,C33='ჯამი (HIDE)'!$B$12,C33='ჯამი (HIDE)'!$B$13,C33='ჯამი (HIDE)'!$B$14),"",D33-G33)</f>
        <v>49150.869999999995</v>
      </c>
      <c r="I33" s="27">
        <f>IF(AND(D33=0,G33=0),"",IF(OR(C33='ჯამი (HIDE)'!$B$11,C33='ჯამი (HIDE)'!$B$12,C33='ჯამი (HIDE)'!$B$13,C33='ჯამი (HIDE)'!$B$14),"",G33/D33))</f>
        <v>0.95318964761904768</v>
      </c>
    </row>
    <row r="34" spans="1:9">
      <c r="A34" t="str">
        <f t="shared" si="23"/>
        <v>a</v>
      </c>
      <c r="B34" s="34"/>
      <c r="C34" s="18" t="s">
        <v>187</v>
      </c>
      <c r="D34" s="14">
        <v>0</v>
      </c>
      <c r="E34" s="14">
        <v>228134.13</v>
      </c>
      <c r="F34" s="14">
        <f>აპარატი!F6</f>
        <v>455000</v>
      </c>
      <c r="G34" s="14">
        <f t="shared" si="4"/>
        <v>683134.13</v>
      </c>
      <c r="H34" s="14" t="str">
        <f>IF(OR(C34='ჯამი (HIDE)'!$B$11,C34='ჯამი (HIDE)'!$B$12,C34='ჯამი (HIDE)'!$B$13,C34='ჯამი (HIDE)'!$B$14),"",D34-G34)</f>
        <v/>
      </c>
      <c r="I34" s="27" t="str">
        <f>IF(AND(D34=0,G34=0),"",IF(OR(C34='ჯამი (HIDE)'!$B$11,C34='ჯამი (HIDE)'!$B$12,C34='ჯამი (HIDE)'!$B$13,C34='ჯამი (HIDE)'!$B$14),"",G34/D34))</f>
        <v/>
      </c>
    </row>
    <row r="35" spans="1:9">
      <c r="A35" t="str">
        <f t="shared" si="23"/>
        <v>a</v>
      </c>
      <c r="B35" s="34"/>
      <c r="C35" s="18" t="s">
        <v>188</v>
      </c>
      <c r="D35" s="14">
        <v>0</v>
      </c>
      <c r="E35" s="14">
        <v>9100</v>
      </c>
      <c r="F35" s="14">
        <f>აპარატი!F7</f>
        <v>35500</v>
      </c>
      <c r="G35" s="14">
        <f t="shared" si="4"/>
        <v>44600</v>
      </c>
      <c r="H35" s="14" t="str">
        <f>IF(OR(C35='ჯამი (HIDE)'!$B$11,C35='ჯამი (HIDE)'!$B$12,C35='ჯამი (HIDE)'!$B$13,C35='ჯამი (HIDE)'!$B$14),"",D35-G35)</f>
        <v/>
      </c>
      <c r="I35" s="27" t="str">
        <f>IF(AND(D35=0,G35=0),"",IF(OR(C35='ჯამი (HIDE)'!$B$11,C35='ჯამი (HIDE)'!$B$12,C35='ჯამი (HIDE)'!$B$13,C35='ჯამი (HIDE)'!$B$14),"",G35/D35))</f>
        <v/>
      </c>
    </row>
    <row r="36" spans="1:9">
      <c r="A36" t="str">
        <f t="shared" si="23"/>
        <v>a</v>
      </c>
      <c r="B36" s="34"/>
      <c r="C36" s="18" t="s">
        <v>189</v>
      </c>
      <c r="D36" s="14">
        <v>0</v>
      </c>
      <c r="E36" s="14">
        <v>89115</v>
      </c>
      <c r="F36" s="14">
        <f>აპარატი!F8</f>
        <v>184000</v>
      </c>
      <c r="G36" s="14">
        <f t="shared" si="4"/>
        <v>273115</v>
      </c>
      <c r="H36" s="14" t="str">
        <f>IF(OR(C36='ჯამი (HIDE)'!$B$11,C36='ჯამი (HIDE)'!$B$12,C36='ჯამი (HIDE)'!$B$13,C36='ჯამი (HIDE)'!$B$14),"",D36-G36)</f>
        <v/>
      </c>
      <c r="I36" s="27" t="str">
        <f>IF(AND(D36=0,G36=0),"",IF(OR(C36='ჯამი (HIDE)'!$B$11,C36='ჯამი (HIDE)'!$B$12,C36='ჯამი (HIDE)'!$B$13,C36='ჯამი (HIDE)'!$B$14),"",G36/D36))</f>
        <v/>
      </c>
    </row>
    <row r="37" spans="1:9">
      <c r="A37" t="str">
        <f t="shared" si="23"/>
        <v>a</v>
      </c>
      <c r="B37" s="34"/>
      <c r="C37" s="7" t="s">
        <v>7</v>
      </c>
      <c r="D37" s="14">
        <v>545653</v>
      </c>
      <c r="E37" s="14">
        <v>225625.8</v>
      </c>
      <c r="F37" s="76">
        <f>აპარატი!F9</f>
        <v>355863.79000000004</v>
      </c>
      <c r="G37" s="14">
        <f t="shared" si="4"/>
        <v>581489.59000000008</v>
      </c>
      <c r="H37" s="14">
        <f>IF(OR(C37='ჯამი (HIDE)'!$B$11,C37='ჯამი (HIDE)'!$B$12,C37='ჯამი (HIDE)'!$B$13,C37='ჯამი (HIDE)'!$B$14),"",D37-G37)</f>
        <v>-35836.590000000084</v>
      </c>
      <c r="I37" s="27">
        <f>IF(AND(D37=0,G37=0),"",IF(OR(C37='ჯამი (HIDE)'!$B$11,C37='ჯამი (HIDE)'!$B$12,C37='ჯამი (HIDE)'!$B$13,C37='ჯამი (HIDE)'!$B$14),"",G37/D37))</f>
        <v>1.0656765196929185</v>
      </c>
    </row>
    <row r="38" spans="1:9">
      <c r="A38" t="str">
        <f t="shared" si="23"/>
        <v>a</v>
      </c>
      <c r="B38" s="34"/>
      <c r="C38" s="18" t="s">
        <v>190</v>
      </c>
      <c r="D38" s="14">
        <v>0</v>
      </c>
      <c r="E38" s="14">
        <v>90579.63</v>
      </c>
      <c r="F38" s="14">
        <f>აპარატი!F10</f>
        <v>190000</v>
      </c>
      <c r="G38" s="14">
        <f t="shared" si="4"/>
        <v>280579.63</v>
      </c>
      <c r="H38" s="14" t="str">
        <f>IF(OR(C38='ჯამი (HIDE)'!$B$11,C38='ჯამი (HIDE)'!$B$12,C38='ჯამი (HIDE)'!$B$13,C38='ჯამი (HIDE)'!$B$14),"",D38-G38)</f>
        <v/>
      </c>
      <c r="I38" s="27" t="str">
        <f>IF(AND(D38=0,G38=0),"",IF(OR(C38='ჯამი (HIDE)'!$B$11,C38='ჯამი (HIDE)'!$B$12,C38='ჯამი (HIDE)'!$B$13,C38='ჯამი (HIDE)'!$B$14),"",G38/D38))</f>
        <v/>
      </c>
    </row>
    <row r="39" spans="1:9" hidden="1">
      <c r="A39" t="str">
        <f t="shared" si="23"/>
        <v>b</v>
      </c>
      <c r="B39" s="34"/>
      <c r="C39" s="7" t="s">
        <v>8</v>
      </c>
      <c r="D39" s="14">
        <v>0</v>
      </c>
      <c r="E39" s="14"/>
      <c r="F39" s="14">
        <f>აპარატი!F11</f>
        <v>0</v>
      </c>
      <c r="G39" s="14">
        <f t="shared" si="4"/>
        <v>0</v>
      </c>
      <c r="H39" s="14">
        <f>IF(OR(C39='ჯამი (HIDE)'!$B$11,C39='ჯამი (HIDE)'!$B$12,C39='ჯამი (HIDE)'!$B$13,C39='ჯამი (HIDE)'!$B$14),"",D39-G39)</f>
        <v>0</v>
      </c>
      <c r="I39" s="27" t="str">
        <f>IF(AND(D39=0,G39=0),"",IF(OR(C39='ჯამი (HIDE)'!$B$11,C39='ჯამი (HIDE)'!$B$12,C39='ჯამი (HIDE)'!$B$13,C39='ჯამი (HIDE)'!$B$14),"",G39/D39))</f>
        <v/>
      </c>
    </row>
    <row r="40" spans="1:9" hidden="1">
      <c r="A40" t="str">
        <f t="shared" si="23"/>
        <v>b</v>
      </c>
      <c r="B40" s="34"/>
      <c r="C40" s="7" t="s">
        <v>9</v>
      </c>
      <c r="D40" s="14">
        <v>0</v>
      </c>
      <c r="E40" s="14"/>
      <c r="F40" s="14">
        <f>აპარატი!F12</f>
        <v>0</v>
      </c>
      <c r="G40" s="14">
        <f t="shared" si="4"/>
        <v>0</v>
      </c>
      <c r="H40" s="14">
        <f>IF(OR(C40='ჯამი (HIDE)'!$B$11,C40='ჯამი (HIDE)'!$B$12,C40='ჯამი (HIDE)'!$B$13,C40='ჯამი (HIDE)'!$B$14),"",D40-G40)</f>
        <v>0</v>
      </c>
      <c r="I40" s="27" t="str">
        <f>IF(AND(D40=0,G40=0),"",IF(OR(C40='ჯამი (HIDE)'!$B$11,C40='ჯამი (HIDE)'!$B$12,C40='ჯამი (HIDE)'!$B$13,C40='ჯამი (HIDE)'!$B$14),"",G40/D40))</f>
        <v/>
      </c>
    </row>
    <row r="41" spans="1:9">
      <c r="A41" t="str">
        <f t="shared" si="23"/>
        <v>a</v>
      </c>
      <c r="B41" s="34"/>
      <c r="C41" s="7" t="s">
        <v>10</v>
      </c>
      <c r="D41" s="14">
        <v>600000</v>
      </c>
      <c r="E41" s="14">
        <v>587502.71</v>
      </c>
      <c r="F41" s="14">
        <f>აპარატი!F13</f>
        <v>0</v>
      </c>
      <c r="G41" s="14">
        <f t="shared" si="4"/>
        <v>587502.71</v>
      </c>
      <c r="H41" s="14">
        <f>IF(OR(C41='ჯამი (HIDE)'!$B$11,C41='ჯამი (HIDE)'!$B$12,C41='ჯამი (HIDE)'!$B$13,C41='ჯამი (HIDE)'!$B$14),"",D41-G41)</f>
        <v>12497.290000000037</v>
      </c>
      <c r="I41" s="27">
        <f>IF(AND(D41=0,G41=0),"",IF(OR(C41='ჯამი (HIDE)'!$B$11,C41='ჯამი (HIDE)'!$B$12,C41='ჯამი (HIDE)'!$B$13,C41='ჯამი (HIDE)'!$B$14),"",G41/D41))</f>
        <v>0.97917118333333331</v>
      </c>
    </row>
    <row r="42" spans="1:9">
      <c r="A42" t="str">
        <f t="shared" si="23"/>
        <v>a</v>
      </c>
      <c r="B42" s="34"/>
      <c r="C42" s="7" t="s">
        <v>11</v>
      </c>
      <c r="D42" s="14">
        <v>17500</v>
      </c>
      <c r="E42" s="14">
        <v>10366.02</v>
      </c>
      <c r="F42" s="76">
        <f>აპარატი!F14</f>
        <v>12000</v>
      </c>
      <c r="G42" s="14">
        <f t="shared" si="4"/>
        <v>22366.02</v>
      </c>
      <c r="H42" s="14">
        <f>IF(OR(C42='ჯამი (HIDE)'!$B$11,C42='ჯამი (HIDE)'!$B$12,C42='ჯამი (HIDE)'!$B$13,C42='ჯამი (HIDE)'!$B$14),"",D42-G42)</f>
        <v>-4866.0200000000004</v>
      </c>
      <c r="I42" s="27">
        <f>IF(AND(D42=0,G42=0),"",IF(OR(C42='ჯამი (HIDE)'!$B$11,C42='ჯამი (HIDE)'!$B$12,C42='ჯამი (HIDE)'!$B$13,C42='ჯამი (HIDE)'!$B$14),"",G42/D42))</f>
        <v>1.2780582857142857</v>
      </c>
    </row>
    <row r="43" spans="1:9">
      <c r="A43" t="str">
        <f t="shared" si="23"/>
        <v>a</v>
      </c>
      <c r="B43" s="34"/>
      <c r="C43" s="7" t="s">
        <v>12</v>
      </c>
      <c r="D43" s="14">
        <v>6500</v>
      </c>
      <c r="E43" s="14">
        <v>2163.88</v>
      </c>
      <c r="F43" s="14">
        <f>აპარატი!F15</f>
        <v>3164</v>
      </c>
      <c r="G43" s="14">
        <f t="shared" si="4"/>
        <v>5327.88</v>
      </c>
      <c r="H43" s="14">
        <f>IF(OR(C43='ჯამი (HIDE)'!$B$11,C43='ჯამი (HIDE)'!$B$12,C43='ჯამი (HIDE)'!$B$13,C43='ჯამი (HIDE)'!$B$14),"",D43-G43)</f>
        <v>1172.1199999999999</v>
      </c>
      <c r="I43" s="27">
        <f>IF(AND(D43=0,G43=0),"",IF(OR(C43='ჯამი (HIDE)'!$B$11,C43='ჯამი (HIDE)'!$B$12,C43='ჯამი (HIDE)'!$B$13,C43='ჯამი (HIDE)'!$B$14),"",G43/D43))</f>
        <v>0.8196738461538462</v>
      </c>
    </row>
    <row r="44" spans="1:9">
      <c r="A44" t="str">
        <f t="shared" si="23"/>
        <v>a</v>
      </c>
      <c r="B44" s="33"/>
      <c r="C44" s="5" t="s">
        <v>13</v>
      </c>
      <c r="D44" s="13">
        <v>138900</v>
      </c>
      <c r="E44" s="13"/>
      <c r="F44" s="13">
        <f>აპარატი!F16</f>
        <v>5000</v>
      </c>
      <c r="G44" s="13">
        <f t="shared" si="4"/>
        <v>5000</v>
      </c>
      <c r="H44" s="13">
        <f>IF(OR(C44='ჯამი (HIDE)'!$B$11,C44='ჯამი (HIDE)'!$B$12,C44='ჯამი (HIDE)'!$B$13,C44='ჯამი (HIDE)'!$B$14),"",D44-G44)</f>
        <v>133900</v>
      </c>
      <c r="I44" s="26">
        <f>IF(AND(D44=0,G44=0),"",IF(OR(C44='ჯამი (HIDE)'!$B$11,C44='ჯამი (HIDE)'!$B$12,C44='ჯამი (HIDE)'!$B$13,C44='ჯამი (HIDE)'!$B$14),"",G44/D44))</f>
        <v>3.5997120230381568E-2</v>
      </c>
    </row>
    <row r="45" spans="1:9" hidden="1">
      <c r="A45" t="str">
        <f t="shared" si="23"/>
        <v>b</v>
      </c>
      <c r="B45" s="33"/>
      <c r="C45" s="5" t="s">
        <v>14</v>
      </c>
      <c r="D45" s="13">
        <v>0</v>
      </c>
      <c r="E45" s="13"/>
      <c r="F45" s="13">
        <f>აპარატი!F17</f>
        <v>0</v>
      </c>
      <c r="G45" s="13">
        <f t="shared" si="4"/>
        <v>0</v>
      </c>
      <c r="H45" s="13">
        <f>IF(OR(C45='ჯამი (HIDE)'!$B$11,C45='ჯამი (HIDE)'!$B$12,C45='ჯამი (HIDE)'!$B$13,C45='ჯამი (HIDE)'!$B$14),"",D45-G45)</f>
        <v>0</v>
      </c>
      <c r="I45" s="26" t="str">
        <f>IF(AND(D45=0,G45=0),"",IF(OR(C45='ჯამი (HIDE)'!$B$11,C45='ჯამი (HIDE)'!$B$12,C45='ჯამი (HIDE)'!$B$13,C45='ჯამი (HIDE)'!$B$14),"",G45/D45))</f>
        <v/>
      </c>
    </row>
    <row r="46" spans="1:9" ht="15.75" thickBot="1">
      <c r="A46" t="str">
        <f t="shared" si="23"/>
        <v>a</v>
      </c>
      <c r="B46" s="35"/>
      <c r="C46" s="9" t="s">
        <v>15</v>
      </c>
      <c r="D46" s="15">
        <v>4347</v>
      </c>
      <c r="E46" s="15"/>
      <c r="F46" s="15">
        <f>აპარატი!F18</f>
        <v>4347</v>
      </c>
      <c r="G46" s="15">
        <f t="shared" si="4"/>
        <v>4347</v>
      </c>
      <c r="H46" s="15">
        <f>IF(OR(C46='ჯამი (HIDE)'!$B$11,C46='ჯამი (HIDE)'!$B$12,C46='ჯამი (HIDE)'!$B$13,C46='ჯამი (HIDE)'!$B$14),"",D46-G46)</f>
        <v>0</v>
      </c>
      <c r="I46" s="28">
        <f>IF(AND(D46=0,G46=0),"",IF(OR(C46='ჯამი (HIDE)'!$B$11,C46='ჯამი (HIDE)'!$B$12,C46='ჯამი (HIDE)'!$B$13,C46='ჯამი (HIDE)'!$B$14),"",G46/D46))</f>
        <v>1</v>
      </c>
    </row>
    <row r="47" spans="1:9" ht="31.5" customHeight="1" thickTop="1" thickBot="1">
      <c r="A47" t="str">
        <f t="shared" si="23"/>
        <v>a</v>
      </c>
      <c r="B47" s="2" t="s">
        <v>20</v>
      </c>
      <c r="C47" s="24" t="s">
        <v>21</v>
      </c>
      <c r="D47" s="3">
        <f>SUM(D63,D79,D95)</f>
        <v>795500</v>
      </c>
      <c r="E47" s="3">
        <f>SUM(E63,E79,E95)</f>
        <v>456597.06</v>
      </c>
      <c r="F47" s="3">
        <f>რეგულირება!F3</f>
        <v>268725.5</v>
      </c>
      <c r="G47" s="3">
        <f t="shared" si="4"/>
        <v>725322.56</v>
      </c>
      <c r="H47" s="3">
        <f>IF(OR(C47='ჯამი (HIDE)'!$B$11,C47='ჯამი (HIDE)'!$B$12,C47='ჯამი (HIDE)'!$B$13,C47='ჯამი (HIDE)'!$B$14),"",D47-G47)</f>
        <v>70177.439999999944</v>
      </c>
      <c r="I47" s="25">
        <f>IF(AND(D47=0,G47=0),"",IF(OR(C47='ჯამი (HIDE)'!$B$11,C47='ჯამი (HIDE)'!$B$12,C47='ჯამი (HIDE)'!$B$13,C47='ჯამი (HIDE)'!$B$14),"",G47/D47))</f>
        <v>0.91178197360150859</v>
      </c>
    </row>
    <row r="48" spans="1:9" ht="15.75" thickTop="1">
      <c r="A48" t="str">
        <f t="shared" si="23"/>
        <v>a</v>
      </c>
      <c r="B48" s="33"/>
      <c r="C48" s="5" t="s">
        <v>5</v>
      </c>
      <c r="D48" s="13">
        <f t="shared" ref="D48:D62" si="67">SUM(D64,D80,D96)</f>
        <v>785500</v>
      </c>
      <c r="E48" s="13">
        <f t="shared" ref="E48" si="68">SUM(E64,E80,E96)</f>
        <v>456597.06</v>
      </c>
      <c r="F48" s="13">
        <f>რეგულირება!F4</f>
        <v>268725.5</v>
      </c>
      <c r="G48" s="13">
        <f t="shared" si="4"/>
        <v>725322.56</v>
      </c>
      <c r="H48" s="13">
        <f>IF(OR(C48='ჯამი (HIDE)'!$B$11,C48='ჯამი (HIDE)'!$B$12,C48='ჯამი (HIDE)'!$B$13,C48='ჯამი (HIDE)'!$B$14),"",D48-G48)</f>
        <v>60177.439999999944</v>
      </c>
      <c r="I48" s="26">
        <f>IF(AND(D48=0,G48=0),"",IF(OR(C48='ჯამი (HIDE)'!$B$11,C48='ჯამი (HIDE)'!$B$12,C48='ჯამი (HIDE)'!$B$13,C48='ჯამი (HIDE)'!$B$14),"",G48/D48))</f>
        <v>0.92338963717377476</v>
      </c>
    </row>
    <row r="49" spans="1:9">
      <c r="A49" t="str">
        <f t="shared" si="23"/>
        <v>a</v>
      </c>
      <c r="B49" s="34"/>
      <c r="C49" s="7" t="s">
        <v>6</v>
      </c>
      <c r="D49" s="14">
        <f>SUM(D65,D81,D97)</f>
        <v>602500</v>
      </c>
      <c r="E49" s="14">
        <f>SUM(E65,E81,E97)</f>
        <v>363741.26</v>
      </c>
      <c r="F49" s="14">
        <f>რეგულირება!F5</f>
        <v>182000</v>
      </c>
      <c r="G49" s="14">
        <f t="shared" si="4"/>
        <v>545741.26</v>
      </c>
      <c r="H49" s="14">
        <f>IF(OR(C49='ჯამი (HIDE)'!$B$11,C49='ჯამი (HIDE)'!$B$12,C49='ჯამი (HIDE)'!$B$13,C49='ჯამი (HIDE)'!$B$14),"",D49-G49)</f>
        <v>56758.739999999991</v>
      </c>
      <c r="I49" s="27">
        <f>IF(AND(D49=0,G49=0),"",IF(OR(C49='ჯამი (HIDE)'!$B$11,C49='ჯამი (HIDE)'!$B$12,C49='ჯამი (HIDE)'!$B$13,C49='ჯამი (HIDE)'!$B$14),"",G49/D49))</f>
        <v>0.90579462240663899</v>
      </c>
    </row>
    <row r="50" spans="1:9">
      <c r="A50" t="str">
        <f t="shared" si="23"/>
        <v>a</v>
      </c>
      <c r="B50" s="34"/>
      <c r="C50" s="18" t="s">
        <v>187</v>
      </c>
      <c r="D50" s="14">
        <f t="shared" si="67"/>
        <v>0</v>
      </c>
      <c r="E50" s="14">
        <f>SUM(E66,E82,E98)</f>
        <v>312541.26</v>
      </c>
      <c r="F50" s="14">
        <f>რეგულირება!F6</f>
        <v>155000</v>
      </c>
      <c r="G50" s="14">
        <f t="shared" si="4"/>
        <v>467541.26</v>
      </c>
      <c r="H50" s="14" t="str">
        <f>IF(OR(C50='ჯამი (HIDE)'!$B$11,C50='ჯამი (HIDE)'!$B$12,C50='ჯამი (HIDE)'!$B$13,C50='ჯამი (HIDE)'!$B$14),"",D50-G50)</f>
        <v/>
      </c>
      <c r="I50" s="27" t="str">
        <f>IF(AND(D50=0,G50=0),"",IF(OR(C50='ჯამი (HIDE)'!$B$11,C50='ჯამი (HIDE)'!$B$12,C50='ჯამი (HIDE)'!$B$13,C50='ჯამი (HIDE)'!$B$14),"",G50/D50))</f>
        <v/>
      </c>
    </row>
    <row r="51" spans="1:9" hidden="1">
      <c r="A51" t="str">
        <f t="shared" si="23"/>
        <v>b</v>
      </c>
      <c r="B51" s="34"/>
      <c r="C51" s="18" t="s">
        <v>188</v>
      </c>
      <c r="D51" s="14">
        <f t="shared" si="67"/>
        <v>0</v>
      </c>
      <c r="E51" s="14">
        <f t="shared" ref="E51" si="69">SUM(E67,E83,E99)</f>
        <v>0</v>
      </c>
      <c r="F51" s="14">
        <f>რეგულირება!F7</f>
        <v>0</v>
      </c>
      <c r="G51" s="14">
        <f t="shared" si="4"/>
        <v>0</v>
      </c>
      <c r="H51" s="14" t="str">
        <f>IF(OR(C51='ჯამი (HIDE)'!$B$11,C51='ჯამი (HIDE)'!$B$12,C51='ჯამი (HIDE)'!$B$13,C51='ჯამი (HIDE)'!$B$14),"",D51-G51)</f>
        <v/>
      </c>
      <c r="I51" s="27" t="str">
        <f>IF(AND(D51=0,G51=0),"",IF(OR(C51='ჯამი (HIDE)'!$B$11,C51='ჯამი (HIDE)'!$B$12,C51='ჯამი (HIDE)'!$B$13,C51='ჯამი (HIDE)'!$B$14),"",G51/D51))</f>
        <v/>
      </c>
    </row>
    <row r="52" spans="1:9">
      <c r="A52" t="str">
        <f t="shared" si="23"/>
        <v>a</v>
      </c>
      <c r="B52" s="34"/>
      <c r="C52" s="18" t="s">
        <v>189</v>
      </c>
      <c r="D52" s="14">
        <f t="shared" si="67"/>
        <v>0</v>
      </c>
      <c r="E52" s="14">
        <f t="shared" ref="E52" si="70">SUM(E68,E84,E100)</f>
        <v>51200</v>
      </c>
      <c r="F52" s="14">
        <f>რეგულირება!F8</f>
        <v>27000</v>
      </c>
      <c r="G52" s="14">
        <f t="shared" si="4"/>
        <v>78200</v>
      </c>
      <c r="H52" s="14" t="str">
        <f>IF(OR(C52='ჯამი (HIDE)'!$B$11,C52='ჯამი (HIDE)'!$B$12,C52='ჯამი (HIDE)'!$B$13,C52='ჯამი (HIDE)'!$B$14),"",D52-G52)</f>
        <v/>
      </c>
      <c r="I52" s="27" t="str">
        <f>IF(AND(D52=0,G52=0),"",IF(OR(C52='ჯამი (HIDE)'!$B$11,C52='ჯამი (HIDE)'!$B$12,C52='ჯამი (HIDE)'!$B$13,C52='ჯამი (HIDE)'!$B$14),"",G52/D52))</f>
        <v/>
      </c>
    </row>
    <row r="53" spans="1:9">
      <c r="A53" t="str">
        <f t="shared" si="23"/>
        <v>a</v>
      </c>
      <c r="B53" s="34"/>
      <c r="C53" s="7" t="s">
        <v>7</v>
      </c>
      <c r="D53" s="14">
        <f t="shared" si="67"/>
        <v>164000</v>
      </c>
      <c r="E53" s="14">
        <f>SUM(E69,E85,E101)</f>
        <v>79403.350000000006</v>
      </c>
      <c r="F53" s="14">
        <f>რეგულირება!F9</f>
        <v>81178</v>
      </c>
      <c r="G53" s="14">
        <f t="shared" si="4"/>
        <v>160581.35</v>
      </c>
      <c r="H53" s="14">
        <f>IF(OR(C53='ჯამი (HIDE)'!$B$11,C53='ჯამი (HIDE)'!$B$12,C53='ჯამი (HIDE)'!$B$13,C53='ჯამი (HIDE)'!$B$14),"",D53-G53)</f>
        <v>3418.6499999999942</v>
      </c>
      <c r="I53" s="27">
        <f>IF(AND(D53=0,G53=0),"",IF(OR(C53='ჯამი (HIDE)'!$B$11,C53='ჯამი (HIDE)'!$B$12,C53='ჯამი (HIDE)'!$B$13,C53='ჯამი (HIDE)'!$B$14),"",G53/D53))</f>
        <v>0.97915457317073173</v>
      </c>
    </row>
    <row r="54" spans="1:9">
      <c r="A54" t="str">
        <f t="shared" si="23"/>
        <v>a</v>
      </c>
      <c r="B54" s="34"/>
      <c r="C54" s="18" t="s">
        <v>190</v>
      </c>
      <c r="D54" s="14">
        <f t="shared" si="67"/>
        <v>0</v>
      </c>
      <c r="E54" s="14">
        <f t="shared" ref="E54" si="71">SUM(E70,E86,E102)</f>
        <v>49796.04</v>
      </c>
      <c r="F54" s="14">
        <f>რეგულირება!F10</f>
        <v>26000</v>
      </c>
      <c r="G54" s="14">
        <f t="shared" si="4"/>
        <v>75796.040000000008</v>
      </c>
      <c r="H54" s="14" t="str">
        <f>IF(OR(C54='ჯამი (HIDE)'!$B$11,C54='ჯამი (HIDE)'!$B$12,C54='ჯამი (HIDE)'!$B$13,C54='ჯამი (HIDE)'!$B$14),"",D54-G54)</f>
        <v/>
      </c>
      <c r="I54" s="27" t="str">
        <f>IF(AND(D54=0,G54=0),"",IF(OR(C54='ჯამი (HIDE)'!$B$11,C54='ჯამი (HIDE)'!$B$12,C54='ჯამი (HIDE)'!$B$13,C54='ჯამი (HIDE)'!$B$14),"",G54/D54))</f>
        <v/>
      </c>
    </row>
    <row r="55" spans="1:9" hidden="1">
      <c r="A55" t="str">
        <f t="shared" si="23"/>
        <v>b</v>
      </c>
      <c r="B55" s="34"/>
      <c r="C55" s="7" t="s">
        <v>8</v>
      </c>
      <c r="D55" s="14">
        <f t="shared" si="67"/>
        <v>0</v>
      </c>
      <c r="E55" s="14">
        <f t="shared" ref="E55" si="72">SUM(E71,E87,E103)</f>
        <v>0</v>
      </c>
      <c r="F55" s="14">
        <f>რეგულირება!F11</f>
        <v>0</v>
      </c>
      <c r="G55" s="14">
        <f t="shared" si="4"/>
        <v>0</v>
      </c>
      <c r="H55" s="14">
        <f>IF(OR(C55='ჯამი (HIDE)'!$B$11,C55='ჯამი (HIDE)'!$B$12,C55='ჯამი (HIDE)'!$B$13,C55='ჯამი (HIDE)'!$B$14),"",D55-G55)</f>
        <v>0</v>
      </c>
      <c r="I55" s="27" t="str">
        <f>IF(AND(D55=0,G55=0),"",IF(OR(C55='ჯამი (HIDE)'!$B$11,C55='ჯამი (HIDE)'!$B$12,C55='ჯამი (HIDE)'!$B$13,C55='ჯამი (HIDE)'!$B$14),"",G55/D55))</f>
        <v/>
      </c>
    </row>
    <row r="56" spans="1:9" hidden="1">
      <c r="A56" t="str">
        <f t="shared" si="23"/>
        <v>b</v>
      </c>
      <c r="B56" s="34"/>
      <c r="C56" s="7" t="s">
        <v>9</v>
      </c>
      <c r="D56" s="14">
        <f t="shared" si="67"/>
        <v>0</v>
      </c>
      <c r="E56" s="14">
        <f t="shared" ref="E56" si="73">SUM(E72,E88,E104)</f>
        <v>0</v>
      </c>
      <c r="F56" s="14">
        <f>რეგულირება!F12</f>
        <v>0</v>
      </c>
      <c r="G56" s="14">
        <f t="shared" si="4"/>
        <v>0</v>
      </c>
      <c r="H56" s="14">
        <f>IF(OR(C56='ჯამი (HIDE)'!$B$11,C56='ჯამი (HIDE)'!$B$12,C56='ჯამი (HIDE)'!$B$13,C56='ჯამი (HIDE)'!$B$14),"",D56-G56)</f>
        <v>0</v>
      </c>
      <c r="I56" s="27" t="str">
        <f>IF(AND(D56=0,G56=0),"",IF(OR(C56='ჯამი (HIDE)'!$B$11,C56='ჯამი (HIDE)'!$B$12,C56='ჯამი (HIDE)'!$B$13,C56='ჯამი (HIDE)'!$B$14),"",G56/D56))</f>
        <v/>
      </c>
    </row>
    <row r="57" spans="1:9" hidden="1">
      <c r="A57" t="str">
        <f t="shared" si="23"/>
        <v>b</v>
      </c>
      <c r="B57" s="34"/>
      <c r="C57" s="7" t="s">
        <v>10</v>
      </c>
      <c r="D57" s="14">
        <f t="shared" si="67"/>
        <v>0</v>
      </c>
      <c r="E57" s="14">
        <f t="shared" ref="E57" si="74">SUM(E73,E89,E105)</f>
        <v>0</v>
      </c>
      <c r="F57" s="14">
        <f>რეგულირება!F13</f>
        <v>0</v>
      </c>
      <c r="G57" s="14">
        <f t="shared" si="4"/>
        <v>0</v>
      </c>
      <c r="H57" s="14">
        <f>IF(OR(C57='ჯამი (HIDE)'!$B$11,C57='ჯამი (HIDE)'!$B$12,C57='ჯამი (HIDE)'!$B$13,C57='ჯამი (HIDE)'!$B$14),"",D57-G57)</f>
        <v>0</v>
      </c>
      <c r="I57" s="27" t="str">
        <f>IF(AND(D57=0,G57=0),"",IF(OR(C57='ჯამი (HIDE)'!$B$11,C57='ჯამი (HIDE)'!$B$12,C57='ჯამი (HIDE)'!$B$13,C57='ჯამი (HIDE)'!$B$14),"",G57/D57))</f>
        <v/>
      </c>
    </row>
    <row r="58" spans="1:9">
      <c r="A58" t="str">
        <f t="shared" si="23"/>
        <v>a</v>
      </c>
      <c r="B58" s="34"/>
      <c r="C58" s="7" t="s">
        <v>11</v>
      </c>
      <c r="D58" s="14">
        <f t="shared" si="67"/>
        <v>15000</v>
      </c>
      <c r="E58" s="14">
        <f t="shared" ref="E58" si="75">SUM(E74,E90,E106)</f>
        <v>12052.45</v>
      </c>
      <c r="F58" s="14">
        <f>რეგულირება!F14</f>
        <v>2947.5</v>
      </c>
      <c r="G58" s="14">
        <f t="shared" si="4"/>
        <v>14999.95</v>
      </c>
      <c r="H58" s="14">
        <f>IF(OR(C58='ჯამი (HIDE)'!$B$11,C58='ჯამი (HIDE)'!$B$12,C58='ჯამი (HIDE)'!$B$13,C58='ჯამი (HIDE)'!$B$14),"",D58-G58)</f>
        <v>4.9999999999272404E-2</v>
      </c>
      <c r="I58" s="27">
        <f>IF(AND(D58=0,G58=0),"",IF(OR(C58='ჯამი (HIDE)'!$B$11,C58='ჯამი (HIDE)'!$B$12,C58='ჯამი (HIDE)'!$B$13,C58='ჯამი (HIDE)'!$B$14),"",G58/D58))</f>
        <v>0.99999666666666676</v>
      </c>
    </row>
    <row r="59" spans="1:9">
      <c r="A59" t="str">
        <f t="shared" si="23"/>
        <v>a</v>
      </c>
      <c r="B59" s="34"/>
      <c r="C59" s="7" t="s">
        <v>12</v>
      </c>
      <c r="D59" s="14">
        <f t="shared" si="67"/>
        <v>4000</v>
      </c>
      <c r="E59" s="14">
        <f t="shared" ref="E59" si="76">SUM(E75,E91,E107)</f>
        <v>1400</v>
      </c>
      <c r="F59" s="14">
        <f>რეგულირება!F15</f>
        <v>2600</v>
      </c>
      <c r="G59" s="14">
        <f t="shared" si="4"/>
        <v>4000</v>
      </c>
      <c r="H59" s="14">
        <f>IF(OR(C59='ჯამი (HIDE)'!$B$11,C59='ჯამი (HIDE)'!$B$12,C59='ჯამი (HIDE)'!$B$13,C59='ჯამი (HIDE)'!$B$14),"",D59-G59)</f>
        <v>0</v>
      </c>
      <c r="I59" s="27">
        <f>IF(AND(D59=0,G59=0),"",IF(OR(C59='ჯამი (HIDE)'!$B$11,C59='ჯამი (HIDE)'!$B$12,C59='ჯამი (HIDE)'!$B$13,C59='ჯამი (HIDE)'!$B$14),"",G59/D59))</f>
        <v>1</v>
      </c>
    </row>
    <row r="60" spans="1:9" ht="15.75" thickBot="1">
      <c r="A60" t="str">
        <f t="shared" si="23"/>
        <v>a</v>
      </c>
      <c r="B60" s="33"/>
      <c r="C60" s="5" t="s">
        <v>13</v>
      </c>
      <c r="D60" s="13">
        <f t="shared" si="67"/>
        <v>10000</v>
      </c>
      <c r="E60" s="13">
        <f t="shared" ref="E60" si="77">SUM(E76,E92,E108)</f>
        <v>0</v>
      </c>
      <c r="F60" s="13">
        <f>რეგულირება!F16</f>
        <v>0</v>
      </c>
      <c r="G60" s="13">
        <f t="shared" si="4"/>
        <v>0</v>
      </c>
      <c r="H60" s="13">
        <f>IF(OR(C60='ჯამი (HIDE)'!$B$11,C60='ჯამი (HIDE)'!$B$12,C60='ჯამი (HIDE)'!$B$13,C60='ჯამი (HIDE)'!$B$14),"",D60-G60)</f>
        <v>10000</v>
      </c>
      <c r="I60" s="26">
        <f>IF(AND(D60=0,G60=0),"",IF(OR(C60='ჯამი (HIDE)'!$B$11,C60='ჯამი (HIDE)'!$B$12,C60='ჯამი (HIDE)'!$B$13,C60='ჯამი (HIDE)'!$B$14),"",G60/D60))</f>
        <v>0</v>
      </c>
    </row>
    <row r="61" spans="1:9" ht="15.75" hidden="1" thickBot="1">
      <c r="A61" t="str">
        <f t="shared" si="23"/>
        <v>b</v>
      </c>
      <c r="B61" s="33"/>
      <c r="C61" s="5" t="s">
        <v>14</v>
      </c>
      <c r="D61" s="13">
        <f t="shared" si="67"/>
        <v>0</v>
      </c>
      <c r="E61" s="13">
        <f t="shared" ref="E61" si="78">SUM(E77,E93,E109)</f>
        <v>0</v>
      </c>
      <c r="F61" s="13">
        <f>რეგულირება!F17</f>
        <v>0</v>
      </c>
      <c r="G61" s="13">
        <f t="shared" si="4"/>
        <v>0</v>
      </c>
      <c r="H61" s="13">
        <f>IF(OR(C61='ჯამი (HIDE)'!$B$11,C61='ჯამი (HIDE)'!$B$12,C61='ჯამი (HIDE)'!$B$13,C61='ჯამი (HIDE)'!$B$14),"",D61-G61)</f>
        <v>0</v>
      </c>
      <c r="I61" s="26" t="str">
        <f>IF(AND(D61=0,G61=0),"",IF(OR(C61='ჯამი (HIDE)'!$B$11,C61='ჯამი (HIDE)'!$B$12,C61='ჯამი (HIDE)'!$B$13,C61='ჯამი (HIDE)'!$B$14),"",G61/D61))</f>
        <v/>
      </c>
    </row>
    <row r="62" spans="1:9" ht="15.75" hidden="1" thickBot="1">
      <c r="A62" t="str">
        <f t="shared" si="23"/>
        <v>b</v>
      </c>
      <c r="B62" s="35"/>
      <c r="C62" s="9" t="s">
        <v>15</v>
      </c>
      <c r="D62" s="15">
        <f t="shared" si="67"/>
        <v>0</v>
      </c>
      <c r="E62" s="15">
        <f t="shared" ref="E62" si="79">SUM(E78,E94,E110)</f>
        <v>0</v>
      </c>
      <c r="F62" s="15">
        <f>რეგულირება!F18</f>
        <v>0</v>
      </c>
      <c r="G62" s="15">
        <f t="shared" si="4"/>
        <v>0</v>
      </c>
      <c r="H62" s="15">
        <f>IF(OR(C62='ჯამი (HIDE)'!$B$11,C62='ჯამი (HIDE)'!$B$12,C62='ჯამი (HIDE)'!$B$13,C62='ჯამი (HIDE)'!$B$14),"",D62-G62)</f>
        <v>0</v>
      </c>
      <c r="I62" s="28" t="str">
        <f>IF(AND(D62=0,G62=0),"",IF(OR(C62='ჯამი (HIDE)'!$B$11,C62='ჯამი (HIDE)'!$B$12,C62='ჯამი (HIDE)'!$B$13,C62='ჯამი (HIDE)'!$B$14),"",G62/D62))</f>
        <v/>
      </c>
    </row>
    <row r="63" spans="1:9" ht="31.5" customHeight="1" thickTop="1" thickBot="1">
      <c r="A63" t="str">
        <f t="shared" si="23"/>
        <v>a</v>
      </c>
      <c r="B63" s="2" t="s">
        <v>22</v>
      </c>
      <c r="C63" s="24" t="s">
        <v>21</v>
      </c>
      <c r="D63" s="3">
        <f t="shared" ref="D63:E63" si="80">SUM(D64,D76,D77,D78)</f>
        <v>772500</v>
      </c>
      <c r="E63" s="3">
        <f t="shared" si="80"/>
        <v>454375.06</v>
      </c>
      <c r="F63" s="3">
        <f>რეგულირება!F19</f>
        <v>247947.5</v>
      </c>
      <c r="G63" s="3">
        <f t="shared" si="4"/>
        <v>702322.56</v>
      </c>
      <c r="H63" s="3">
        <f>IF(OR(C63='ჯამი (HIDE)'!$B$11,C63='ჯამი (HIDE)'!$B$12,C63='ჯამი (HIDE)'!$B$13,C63='ჯამი (HIDE)'!$B$14),"",D63-G63)</f>
        <v>70177.439999999944</v>
      </c>
      <c r="I63" s="25">
        <f>IF(AND(D63=0,G63=0),"",IF(OR(C63='ჯამი (HIDE)'!$B$11,C63='ჯამი (HIDE)'!$B$12,C63='ჯამი (HIDE)'!$B$13,C63='ჯამი (HIDE)'!$B$14),"",G63/D63))</f>
        <v>0.90915541747572826</v>
      </c>
    </row>
    <row r="64" spans="1:9" ht="15.75" thickTop="1">
      <c r="A64" t="str">
        <f t="shared" si="23"/>
        <v>a</v>
      </c>
      <c r="B64" s="33"/>
      <c r="C64" s="5" t="s">
        <v>5</v>
      </c>
      <c r="D64" s="13">
        <f>SUM(D65,D69,D71,D72,D73,D74,D75)</f>
        <v>762500</v>
      </c>
      <c r="E64" s="13">
        <f>SUM(E65,E69,E71,E72,E73,E74,E75)</f>
        <v>454375.06</v>
      </c>
      <c r="F64" s="13">
        <f>რეგულირება!F20</f>
        <v>247947.5</v>
      </c>
      <c r="G64" s="13">
        <f t="shared" si="4"/>
        <v>702322.56</v>
      </c>
      <c r="H64" s="13">
        <f>IF(OR(C64='ჯამი (HIDE)'!$B$11,C64='ჯამი (HIDE)'!$B$12,C64='ჯამი (HIDE)'!$B$13,C64='ჯამი (HIDE)'!$B$14),"",D64-G64)</f>
        <v>60177.439999999944</v>
      </c>
      <c r="I64" s="26">
        <f>IF(AND(D64=0,G64=0),"",IF(OR(C64='ჯამი (HIDE)'!$B$11,C64='ჯამი (HIDE)'!$B$12,C64='ჯამი (HIDE)'!$B$13,C64='ჯამი (HIDE)'!$B$14),"",G64/D64))</f>
        <v>0.92107876721311488</v>
      </c>
    </row>
    <row r="65" spans="1:9">
      <c r="A65" t="str">
        <f t="shared" si="23"/>
        <v>a</v>
      </c>
      <c r="B65" s="34"/>
      <c r="C65" s="7" t="s">
        <v>6</v>
      </c>
      <c r="D65" s="14">
        <v>602500</v>
      </c>
      <c r="E65" s="14">
        <f>E66+E67+E68</f>
        <v>363741.26</v>
      </c>
      <c r="F65" s="14">
        <f>რეგულირება!F21</f>
        <v>182000</v>
      </c>
      <c r="G65" s="14">
        <f t="shared" si="4"/>
        <v>545741.26</v>
      </c>
      <c r="H65" s="14">
        <f>IF(OR(C65='ჯამი (HIDE)'!$B$11,C65='ჯამი (HIDE)'!$B$12,C65='ჯამი (HIDE)'!$B$13,C65='ჯამი (HIDE)'!$B$14),"",D65-G65)</f>
        <v>56758.739999999991</v>
      </c>
      <c r="I65" s="27">
        <f>IF(AND(D65=0,G65=0),"",IF(OR(C65='ჯამი (HIDE)'!$B$11,C65='ჯამი (HIDE)'!$B$12,C65='ჯამი (HIDE)'!$B$13,C65='ჯამი (HIDE)'!$B$14),"",G65/D65))</f>
        <v>0.90579462240663899</v>
      </c>
    </row>
    <row r="66" spans="1:9">
      <c r="A66" t="str">
        <f t="shared" si="23"/>
        <v>a</v>
      </c>
      <c r="B66" s="34"/>
      <c r="C66" s="18" t="s">
        <v>187</v>
      </c>
      <c r="D66" s="14">
        <v>0</v>
      </c>
      <c r="E66" s="14">
        <v>312541.26</v>
      </c>
      <c r="F66" s="14">
        <f>რეგულირება!F22</f>
        <v>155000</v>
      </c>
      <c r="G66" s="14">
        <f t="shared" si="4"/>
        <v>467541.26</v>
      </c>
      <c r="H66" s="14" t="str">
        <f>IF(OR(C66='ჯამი (HIDE)'!$B$11,C66='ჯამი (HIDE)'!$B$12,C66='ჯამი (HIDE)'!$B$13,C66='ჯამი (HIDE)'!$B$14),"",D66-G66)</f>
        <v/>
      </c>
      <c r="I66" s="27" t="str">
        <f>IF(AND(D66=0,G66=0),"",IF(OR(C66='ჯამი (HIDE)'!$B$11,C66='ჯამი (HIDE)'!$B$12,C66='ჯამი (HIDE)'!$B$13,C66='ჯამი (HIDE)'!$B$14),"",G66/D66))</f>
        <v/>
      </c>
    </row>
    <row r="67" spans="1:9" hidden="1">
      <c r="A67" t="str">
        <f t="shared" si="23"/>
        <v>b</v>
      </c>
      <c r="B67" s="34"/>
      <c r="C67" s="18" t="s">
        <v>188</v>
      </c>
      <c r="D67" s="14">
        <v>0</v>
      </c>
      <c r="E67" s="14"/>
      <c r="F67" s="14">
        <f>რეგულირება!F23</f>
        <v>0</v>
      </c>
      <c r="G67" s="14">
        <f t="shared" si="4"/>
        <v>0</v>
      </c>
      <c r="H67" s="14" t="str">
        <f>IF(OR(C67='ჯამი (HIDE)'!$B$11,C67='ჯამი (HIDE)'!$B$12,C67='ჯამი (HIDE)'!$B$13,C67='ჯამი (HIDE)'!$B$14),"",D67-G67)</f>
        <v/>
      </c>
      <c r="I67" s="27" t="str">
        <f>IF(AND(D67=0,G67=0),"",IF(OR(C67='ჯამი (HIDE)'!$B$11,C67='ჯამი (HIDE)'!$B$12,C67='ჯამი (HIDE)'!$B$13,C67='ჯამი (HIDE)'!$B$14),"",G67/D67))</f>
        <v/>
      </c>
    </row>
    <row r="68" spans="1:9">
      <c r="A68" t="str">
        <f t="shared" si="23"/>
        <v>a</v>
      </c>
      <c r="B68" s="34"/>
      <c r="C68" s="18" t="s">
        <v>189</v>
      </c>
      <c r="D68" s="14">
        <v>0</v>
      </c>
      <c r="E68" s="14">
        <v>51200</v>
      </c>
      <c r="F68" s="14">
        <f>რეგულირება!F24</f>
        <v>27000</v>
      </c>
      <c r="G68" s="14">
        <f t="shared" ref="G68:G131" si="81">E68+F68</f>
        <v>78200</v>
      </c>
      <c r="H68" s="14" t="str">
        <f>IF(OR(C68='ჯამი (HIDE)'!$B$11,C68='ჯამი (HIDE)'!$B$12,C68='ჯამი (HIDE)'!$B$13,C68='ჯამი (HIDE)'!$B$14),"",D68-G68)</f>
        <v/>
      </c>
      <c r="I68" s="27" t="str">
        <f>IF(AND(D68=0,G68=0),"",IF(OR(C68='ჯამი (HIDE)'!$B$11,C68='ჯამი (HIDE)'!$B$12,C68='ჯამი (HIDE)'!$B$13,C68='ჯამი (HIDE)'!$B$14),"",G68/D68))</f>
        <v/>
      </c>
    </row>
    <row r="69" spans="1:9">
      <c r="A69" t="str">
        <f t="shared" si="23"/>
        <v>a</v>
      </c>
      <c r="B69" s="34"/>
      <c r="C69" s="7" t="s">
        <v>7</v>
      </c>
      <c r="D69" s="14">
        <v>144000</v>
      </c>
      <c r="E69" s="14">
        <v>78581.350000000006</v>
      </c>
      <c r="F69" s="14">
        <f>რეგულირება!F25</f>
        <v>62000</v>
      </c>
      <c r="G69" s="14">
        <f t="shared" si="81"/>
        <v>140581.35</v>
      </c>
      <c r="H69" s="14">
        <f>IF(OR(C69='ჯამი (HIDE)'!$B$11,C69='ჯამი (HIDE)'!$B$12,C69='ჯამი (HIDE)'!$B$13,C69='ჯამი (HIDE)'!$B$14),"",D69-G69)</f>
        <v>3418.6499999999942</v>
      </c>
      <c r="I69" s="27">
        <f>IF(AND(D69=0,G69=0),"",IF(OR(C69='ჯამი (HIDE)'!$B$11,C69='ჯამი (HIDE)'!$B$12,C69='ჯამი (HIDE)'!$B$13,C69='ჯამი (HIDE)'!$B$14),"",G69/D69))</f>
        <v>0.97625937500000004</v>
      </c>
    </row>
    <row r="70" spans="1:9">
      <c r="A70" t="str">
        <f t="shared" si="23"/>
        <v>a</v>
      </c>
      <c r="B70" s="34"/>
      <c r="C70" s="18" t="s">
        <v>190</v>
      </c>
      <c r="D70" s="14">
        <v>0</v>
      </c>
      <c r="E70" s="14">
        <v>49796.04</v>
      </c>
      <c r="F70" s="14">
        <f>რეგულირება!F26</f>
        <v>26000</v>
      </c>
      <c r="G70" s="14">
        <f t="shared" si="81"/>
        <v>75796.040000000008</v>
      </c>
      <c r="H70" s="14" t="str">
        <f>IF(OR(C70='ჯამი (HIDE)'!$B$11,C70='ჯამი (HIDE)'!$B$12,C70='ჯამი (HIDE)'!$B$13,C70='ჯამი (HIDE)'!$B$14),"",D70-G70)</f>
        <v/>
      </c>
      <c r="I70" s="27" t="str">
        <f>IF(AND(D70=0,G70=0),"",IF(OR(C70='ჯამი (HIDE)'!$B$11,C70='ჯამი (HIDE)'!$B$12,C70='ჯამი (HIDE)'!$B$13,C70='ჯამი (HIDE)'!$B$14),"",G70/D70))</f>
        <v/>
      </c>
    </row>
    <row r="71" spans="1:9" hidden="1">
      <c r="A71" t="str">
        <f t="shared" si="23"/>
        <v>b</v>
      </c>
      <c r="B71" s="34"/>
      <c r="C71" s="7" t="s">
        <v>8</v>
      </c>
      <c r="D71" s="14">
        <v>0</v>
      </c>
      <c r="E71" s="14"/>
      <c r="F71" s="14">
        <f>რეგულირება!F27</f>
        <v>0</v>
      </c>
      <c r="G71" s="14">
        <f t="shared" si="81"/>
        <v>0</v>
      </c>
      <c r="H71" s="14">
        <f>IF(OR(C71='ჯამი (HIDE)'!$B$11,C71='ჯამი (HIDE)'!$B$12,C71='ჯამი (HIDE)'!$B$13,C71='ჯამი (HIDE)'!$B$14),"",D71-G71)</f>
        <v>0</v>
      </c>
      <c r="I71" s="27" t="str">
        <f>IF(AND(D71=0,G71=0),"",IF(OR(C71='ჯამი (HIDE)'!$B$11,C71='ჯამი (HIDE)'!$B$12,C71='ჯამი (HIDE)'!$B$13,C71='ჯამი (HIDE)'!$B$14),"",G71/D71))</f>
        <v/>
      </c>
    </row>
    <row r="72" spans="1:9" hidden="1">
      <c r="A72" t="str">
        <f t="shared" si="23"/>
        <v>b</v>
      </c>
      <c r="B72" s="34"/>
      <c r="C72" s="7" t="s">
        <v>9</v>
      </c>
      <c r="D72" s="14">
        <v>0</v>
      </c>
      <c r="E72" s="14"/>
      <c r="F72" s="14">
        <f>რეგულირება!F28</f>
        <v>0</v>
      </c>
      <c r="G72" s="14">
        <f t="shared" si="81"/>
        <v>0</v>
      </c>
      <c r="H72" s="14">
        <f>IF(OR(C72='ჯამი (HIDE)'!$B$11,C72='ჯამი (HIDE)'!$B$12,C72='ჯამი (HIDE)'!$B$13,C72='ჯამი (HIDE)'!$B$14),"",D72-G72)</f>
        <v>0</v>
      </c>
      <c r="I72" s="27" t="str">
        <f>IF(AND(D72=0,G72=0),"",IF(OR(C72='ჯამი (HIDE)'!$B$11,C72='ჯამი (HIDE)'!$B$12,C72='ჯამი (HIDE)'!$B$13,C72='ჯამი (HIDE)'!$B$14),"",G72/D72))</f>
        <v/>
      </c>
    </row>
    <row r="73" spans="1:9" hidden="1">
      <c r="A73" t="str">
        <f t="shared" si="23"/>
        <v>b</v>
      </c>
      <c r="B73" s="34"/>
      <c r="C73" s="7" t="s">
        <v>10</v>
      </c>
      <c r="D73" s="14">
        <v>0</v>
      </c>
      <c r="E73" s="14"/>
      <c r="F73" s="14">
        <f>რეგულირება!F29</f>
        <v>0</v>
      </c>
      <c r="G73" s="14">
        <f t="shared" si="81"/>
        <v>0</v>
      </c>
      <c r="H73" s="14">
        <f>IF(OR(C73='ჯამი (HIDE)'!$B$11,C73='ჯამი (HIDE)'!$B$12,C73='ჯამი (HIDE)'!$B$13,C73='ჯამი (HIDE)'!$B$14),"",D73-G73)</f>
        <v>0</v>
      </c>
      <c r="I73" s="27" t="str">
        <f>IF(AND(D73=0,G73=0),"",IF(OR(C73='ჯამი (HIDE)'!$B$11,C73='ჯამი (HIDE)'!$B$12,C73='ჯამი (HIDE)'!$B$13,C73='ჯამი (HIDE)'!$B$14),"",G73/D73))</f>
        <v/>
      </c>
    </row>
    <row r="74" spans="1:9">
      <c r="A74" t="str">
        <f t="shared" si="23"/>
        <v>a</v>
      </c>
      <c r="B74" s="34"/>
      <c r="C74" s="7" t="s">
        <v>11</v>
      </c>
      <c r="D74" s="14">
        <v>15000</v>
      </c>
      <c r="E74" s="14">
        <v>12052.45</v>
      </c>
      <c r="F74" s="14">
        <f>რეგულირება!F30</f>
        <v>2947.5</v>
      </c>
      <c r="G74" s="14">
        <f t="shared" si="81"/>
        <v>14999.95</v>
      </c>
      <c r="H74" s="14">
        <f>IF(OR(C74='ჯამი (HIDE)'!$B$11,C74='ჯამი (HIDE)'!$B$12,C74='ჯამი (HIDE)'!$B$13,C74='ჯამი (HIDE)'!$B$14),"",D74-G74)</f>
        <v>4.9999999999272404E-2</v>
      </c>
      <c r="I74" s="27">
        <f>IF(AND(D74=0,G74=0),"",IF(OR(C74='ჯამი (HIDE)'!$B$11,C74='ჯამი (HIDE)'!$B$12,C74='ჯამი (HIDE)'!$B$13,C74='ჯამი (HIDE)'!$B$14),"",G74/D74))</f>
        <v>0.99999666666666676</v>
      </c>
    </row>
    <row r="75" spans="1:9">
      <c r="A75" t="str">
        <f t="shared" si="23"/>
        <v>a</v>
      </c>
      <c r="B75" s="34"/>
      <c r="C75" s="7" t="s">
        <v>12</v>
      </c>
      <c r="D75" s="14">
        <v>1000</v>
      </c>
      <c r="E75" s="14"/>
      <c r="F75" s="14">
        <f>რეგულირება!F31</f>
        <v>1000</v>
      </c>
      <c r="G75" s="14">
        <f t="shared" si="81"/>
        <v>1000</v>
      </c>
      <c r="H75" s="14">
        <f>IF(OR(C75='ჯამი (HIDE)'!$B$11,C75='ჯამი (HIDE)'!$B$12,C75='ჯამი (HIDE)'!$B$13,C75='ჯამი (HIDE)'!$B$14),"",D75-G75)</f>
        <v>0</v>
      </c>
      <c r="I75" s="27">
        <f>IF(AND(D75=0,G75=0),"",IF(OR(C75='ჯამი (HIDE)'!$B$11,C75='ჯამი (HIDE)'!$B$12,C75='ჯამი (HIDE)'!$B$13,C75='ჯამი (HIDE)'!$B$14),"",G75/D75))</f>
        <v>1</v>
      </c>
    </row>
    <row r="76" spans="1:9" ht="15.75" thickBot="1">
      <c r="A76" t="str">
        <f t="shared" si="23"/>
        <v>a</v>
      </c>
      <c r="B76" s="33"/>
      <c r="C76" s="5" t="s">
        <v>13</v>
      </c>
      <c r="D76" s="13">
        <v>10000</v>
      </c>
      <c r="E76" s="13"/>
      <c r="F76" s="13">
        <f>რეგულირება!F32</f>
        <v>0</v>
      </c>
      <c r="G76" s="13">
        <f t="shared" si="81"/>
        <v>0</v>
      </c>
      <c r="H76" s="13">
        <f>IF(OR(C76='ჯამი (HIDE)'!$B$11,C76='ჯამი (HIDE)'!$B$12,C76='ჯამი (HIDE)'!$B$13,C76='ჯამი (HIDE)'!$B$14),"",D76-G76)</f>
        <v>10000</v>
      </c>
      <c r="I76" s="26">
        <f>IF(AND(D76=0,G76=0),"",IF(OR(C76='ჯამი (HIDE)'!$B$11,C76='ჯამი (HIDE)'!$B$12,C76='ჯამი (HIDE)'!$B$13,C76='ჯამი (HIDE)'!$B$14),"",G76/D76))</f>
        <v>0</v>
      </c>
    </row>
    <row r="77" spans="1:9" ht="15.75" hidden="1" thickBot="1">
      <c r="A77" t="str">
        <f t="shared" si="23"/>
        <v>b</v>
      </c>
      <c r="B77" s="33"/>
      <c r="C77" s="5" t="s">
        <v>14</v>
      </c>
      <c r="D77" s="13">
        <v>0</v>
      </c>
      <c r="E77" s="13"/>
      <c r="F77" s="13">
        <f>რეგულირება!F33</f>
        <v>0</v>
      </c>
      <c r="G77" s="13">
        <f t="shared" si="81"/>
        <v>0</v>
      </c>
      <c r="H77" s="13">
        <f>IF(OR(C77='ჯამი (HIDE)'!$B$11,C77='ჯამი (HIDE)'!$B$12,C77='ჯამი (HIDE)'!$B$13,C77='ჯამი (HIDE)'!$B$14),"",D77-G77)</f>
        <v>0</v>
      </c>
      <c r="I77" s="26" t="str">
        <f>IF(AND(D77=0,G77=0),"",IF(OR(C77='ჯამი (HIDE)'!$B$11,C77='ჯამი (HIDE)'!$B$12,C77='ჯამი (HIDE)'!$B$13,C77='ჯამი (HIDE)'!$B$14),"",G77/D77))</f>
        <v/>
      </c>
    </row>
    <row r="78" spans="1:9" ht="15.75" hidden="1" thickBot="1">
      <c r="A78" t="str">
        <f t="shared" si="23"/>
        <v>b</v>
      </c>
      <c r="B78" s="35"/>
      <c r="C78" s="9" t="s">
        <v>15</v>
      </c>
      <c r="D78" s="15">
        <v>0</v>
      </c>
      <c r="E78" s="15"/>
      <c r="F78" s="15">
        <f>რეგულირება!F34</f>
        <v>0</v>
      </c>
      <c r="G78" s="15">
        <f t="shared" si="81"/>
        <v>0</v>
      </c>
      <c r="H78" s="15">
        <f>IF(OR(C78='ჯამი (HIDE)'!$B$11,C78='ჯამი (HIDE)'!$B$12,C78='ჯამი (HIDE)'!$B$13,C78='ჯამი (HIDE)'!$B$14),"",D78-G78)</f>
        <v>0</v>
      </c>
      <c r="I78" s="28" t="str">
        <f>IF(AND(D78=0,G78=0),"",IF(OR(C78='ჯამი (HIDE)'!$B$11,C78='ჯამი (HIDE)'!$B$12,C78='ჯამი (HIDE)'!$B$13,C78='ჯამი (HIDE)'!$B$14),"",G78/D78))</f>
        <v/>
      </c>
    </row>
    <row r="79" spans="1:9" ht="31.5" customHeight="1" thickTop="1" thickBot="1">
      <c r="A79" t="str">
        <f t="shared" ref="A79:A142" si="82">IF(OR(D79&lt;&gt;0,G79&lt;&gt;0,),"a","b")</f>
        <v>a</v>
      </c>
      <c r="B79" s="2" t="s">
        <v>23</v>
      </c>
      <c r="C79" s="24" t="s">
        <v>24</v>
      </c>
      <c r="D79" s="3">
        <f t="shared" ref="D79:E79" si="83">SUM(D80,D92,D93,D94)</f>
        <v>5000</v>
      </c>
      <c r="E79" s="3">
        <f t="shared" si="83"/>
        <v>0</v>
      </c>
      <c r="F79" s="3">
        <f>რეგულირება!F35</f>
        <v>5000</v>
      </c>
      <c r="G79" s="3">
        <f t="shared" si="81"/>
        <v>5000</v>
      </c>
      <c r="H79" s="3">
        <f>IF(OR(C79='ჯამი (HIDE)'!$B$11,C79='ჯამი (HIDE)'!$B$12,C79='ჯამი (HIDE)'!$B$13,C79='ჯამი (HIDE)'!$B$14),"",D79-G79)</f>
        <v>0</v>
      </c>
      <c r="I79" s="25">
        <f>IF(AND(D79=0,G79=0),"",IF(OR(C79='ჯამი (HIDE)'!$B$11,C79='ჯამი (HIDE)'!$B$12,C79='ჯამი (HIDE)'!$B$13,C79='ჯამი (HIDE)'!$B$14),"",G79/D79))</f>
        <v>1</v>
      </c>
    </row>
    <row r="80" spans="1:9" ht="15.75" thickTop="1">
      <c r="A80" t="str">
        <f t="shared" si="82"/>
        <v>a</v>
      </c>
      <c r="B80" s="33"/>
      <c r="C80" s="5" t="s">
        <v>5</v>
      </c>
      <c r="D80" s="13">
        <f>SUM(D81,D85,D87,D88,D89,D90,D91)</f>
        <v>5000</v>
      </c>
      <c r="E80" s="13">
        <f>SUM(E81,E85,E87,E88,E89,E90,E91)</f>
        <v>0</v>
      </c>
      <c r="F80" s="13">
        <f>რეგულირება!F36</f>
        <v>5000</v>
      </c>
      <c r="G80" s="13">
        <f t="shared" si="81"/>
        <v>5000</v>
      </c>
      <c r="H80" s="13">
        <f>IF(OR(C80='ჯამი (HIDE)'!$B$11,C80='ჯამი (HIDE)'!$B$12,C80='ჯამი (HIDE)'!$B$13,C80='ჯამი (HIDE)'!$B$14),"",D80-G80)</f>
        <v>0</v>
      </c>
      <c r="I80" s="26">
        <f>IF(AND(D80=0,G80=0),"",IF(OR(C80='ჯამი (HIDE)'!$B$11,C80='ჯამი (HIDE)'!$B$12,C80='ჯამი (HIDE)'!$B$13,C80='ჯამი (HIDE)'!$B$14),"",G80/D80))</f>
        <v>1</v>
      </c>
    </row>
    <row r="81" spans="1:9" hidden="1">
      <c r="A81" t="str">
        <f t="shared" si="82"/>
        <v>b</v>
      </c>
      <c r="B81" s="34"/>
      <c r="C81" s="7" t="s">
        <v>6</v>
      </c>
      <c r="D81" s="14">
        <v>0</v>
      </c>
      <c r="E81" s="14"/>
      <c r="F81" s="14">
        <f>რეგულირება!F37</f>
        <v>0</v>
      </c>
      <c r="G81" s="14">
        <f t="shared" si="81"/>
        <v>0</v>
      </c>
      <c r="H81" s="14">
        <f>IF(OR(C81='ჯამი (HIDE)'!$B$11,C81='ჯამი (HIDE)'!$B$12,C81='ჯამი (HIDE)'!$B$13,C81='ჯამი (HIDE)'!$B$14),"",D81-G81)</f>
        <v>0</v>
      </c>
      <c r="I81" s="27" t="str">
        <f>IF(AND(D81=0,G81=0),"",IF(OR(C81='ჯამი (HIDE)'!$B$11,C81='ჯამი (HIDE)'!$B$12,C81='ჯამი (HIDE)'!$B$13,C81='ჯამი (HIDE)'!$B$14),"",G81/D81))</f>
        <v/>
      </c>
    </row>
    <row r="82" spans="1:9" hidden="1">
      <c r="A82" t="str">
        <f t="shared" si="82"/>
        <v>b</v>
      </c>
      <c r="B82" s="34"/>
      <c r="C82" s="18" t="s">
        <v>187</v>
      </c>
      <c r="D82" s="14">
        <v>0</v>
      </c>
      <c r="E82" s="14"/>
      <c r="F82" s="14">
        <f>რეგულირება!F38</f>
        <v>0</v>
      </c>
      <c r="G82" s="14">
        <f t="shared" si="81"/>
        <v>0</v>
      </c>
      <c r="H82" s="14" t="str">
        <f>IF(OR(C82='ჯამი (HIDE)'!$B$11,C82='ჯამი (HIDE)'!$B$12,C82='ჯამი (HIDE)'!$B$13,C82='ჯამი (HIDE)'!$B$14),"",D82-G82)</f>
        <v/>
      </c>
      <c r="I82" s="27" t="str">
        <f>IF(AND(D82=0,G82=0),"",IF(OR(C82='ჯამი (HIDE)'!$B$11,C82='ჯამი (HIDE)'!$B$12,C82='ჯამი (HIDE)'!$B$13,C82='ჯამი (HIDE)'!$B$14),"",G82/D82))</f>
        <v/>
      </c>
    </row>
    <row r="83" spans="1:9" hidden="1">
      <c r="A83" t="str">
        <f t="shared" si="82"/>
        <v>b</v>
      </c>
      <c r="B83" s="34"/>
      <c r="C83" s="18" t="s">
        <v>188</v>
      </c>
      <c r="D83" s="14">
        <v>0</v>
      </c>
      <c r="E83" s="14"/>
      <c r="F83" s="14">
        <f>რეგულირება!F39</f>
        <v>0</v>
      </c>
      <c r="G83" s="14">
        <f t="shared" si="81"/>
        <v>0</v>
      </c>
      <c r="H83" s="14" t="str">
        <f>IF(OR(C83='ჯამი (HIDE)'!$B$11,C83='ჯამი (HIDE)'!$B$12,C83='ჯამი (HIDE)'!$B$13,C83='ჯამი (HIDE)'!$B$14),"",D83-G83)</f>
        <v/>
      </c>
      <c r="I83" s="27" t="str">
        <f>IF(AND(D83=0,G83=0),"",IF(OR(C83='ჯამი (HIDE)'!$B$11,C83='ჯამი (HIDE)'!$B$12,C83='ჯამი (HIDE)'!$B$13,C83='ჯამი (HIDE)'!$B$14),"",G83/D83))</f>
        <v/>
      </c>
    </row>
    <row r="84" spans="1:9" hidden="1">
      <c r="A84" t="str">
        <f t="shared" si="82"/>
        <v>b</v>
      </c>
      <c r="B84" s="34"/>
      <c r="C84" s="18" t="s">
        <v>189</v>
      </c>
      <c r="D84" s="14">
        <v>0</v>
      </c>
      <c r="E84" s="14"/>
      <c r="F84" s="14">
        <f>რეგულირება!F40</f>
        <v>0</v>
      </c>
      <c r="G84" s="14">
        <f t="shared" si="81"/>
        <v>0</v>
      </c>
      <c r="H84" s="14" t="str">
        <f>IF(OR(C84='ჯამი (HIDE)'!$B$11,C84='ჯამი (HIDE)'!$B$12,C84='ჯამი (HIDE)'!$B$13,C84='ჯამი (HIDE)'!$B$14),"",D84-G84)</f>
        <v/>
      </c>
      <c r="I84" s="27" t="str">
        <f>IF(AND(D84=0,G84=0),"",IF(OR(C84='ჯამი (HIDE)'!$B$11,C84='ჯამი (HIDE)'!$B$12,C84='ჯამი (HIDE)'!$B$13,C84='ჯამი (HIDE)'!$B$14),"",G84/D84))</f>
        <v/>
      </c>
    </row>
    <row r="85" spans="1:9" ht="15.75" thickBot="1">
      <c r="A85" t="str">
        <f t="shared" si="82"/>
        <v>a</v>
      </c>
      <c r="B85" s="34"/>
      <c r="C85" s="7" t="s">
        <v>7</v>
      </c>
      <c r="D85" s="14">
        <v>5000</v>
      </c>
      <c r="E85" s="14"/>
      <c r="F85" s="14">
        <f>რეგულირება!F41</f>
        <v>5000</v>
      </c>
      <c r="G85" s="14">
        <f t="shared" si="81"/>
        <v>5000</v>
      </c>
      <c r="H85" s="14">
        <f>IF(OR(C85='ჯამი (HIDE)'!$B$11,C85='ჯამი (HIDE)'!$B$12,C85='ჯამი (HIDE)'!$B$13,C85='ჯამი (HIDE)'!$B$14),"",D85-G85)</f>
        <v>0</v>
      </c>
      <c r="I85" s="27">
        <f>IF(AND(D85=0,G85=0),"",IF(OR(C85='ჯამი (HIDE)'!$B$11,C85='ჯამი (HIDE)'!$B$12,C85='ჯამი (HIDE)'!$B$13,C85='ჯამი (HIDE)'!$B$14),"",G85/D85))</f>
        <v>1</v>
      </c>
    </row>
    <row r="86" spans="1:9" ht="15.75" hidden="1" thickBot="1">
      <c r="A86" t="str">
        <f t="shared" si="82"/>
        <v>b</v>
      </c>
      <c r="B86" s="34"/>
      <c r="C86" s="18" t="s">
        <v>190</v>
      </c>
      <c r="D86" s="14">
        <v>0</v>
      </c>
      <c r="E86" s="14"/>
      <c r="F86" s="14">
        <f>რეგულირება!F42</f>
        <v>0</v>
      </c>
      <c r="G86" s="14">
        <f t="shared" si="81"/>
        <v>0</v>
      </c>
      <c r="H86" s="14" t="str">
        <f>IF(OR(C86='ჯამი (HIDE)'!$B$11,C86='ჯამი (HIDE)'!$B$12,C86='ჯამი (HIDE)'!$B$13,C86='ჯამი (HIDE)'!$B$14),"",D86-G86)</f>
        <v/>
      </c>
      <c r="I86" s="27" t="str">
        <f>IF(AND(D86=0,G86=0),"",IF(OR(C86='ჯამი (HIDE)'!$B$11,C86='ჯამი (HIDE)'!$B$12,C86='ჯამი (HIDE)'!$B$13,C86='ჯამი (HIDE)'!$B$14),"",G86/D86))</f>
        <v/>
      </c>
    </row>
    <row r="87" spans="1:9" ht="15.75" hidden="1" thickBot="1">
      <c r="A87" t="str">
        <f t="shared" si="82"/>
        <v>b</v>
      </c>
      <c r="B87" s="34"/>
      <c r="C87" s="7" t="s">
        <v>8</v>
      </c>
      <c r="D87" s="14">
        <v>0</v>
      </c>
      <c r="E87" s="14"/>
      <c r="F87" s="14">
        <f>რეგულირება!F43</f>
        <v>0</v>
      </c>
      <c r="G87" s="14">
        <f t="shared" si="81"/>
        <v>0</v>
      </c>
      <c r="H87" s="14">
        <f>IF(OR(C87='ჯამი (HIDE)'!$B$11,C87='ჯამი (HIDE)'!$B$12,C87='ჯამი (HIDE)'!$B$13,C87='ჯამი (HIDE)'!$B$14),"",D87-G87)</f>
        <v>0</v>
      </c>
      <c r="I87" s="27" t="str">
        <f>IF(AND(D87=0,G87=0),"",IF(OR(C87='ჯამი (HIDE)'!$B$11,C87='ჯამი (HIDE)'!$B$12,C87='ჯამი (HIDE)'!$B$13,C87='ჯამი (HIDE)'!$B$14),"",G87/D87))</f>
        <v/>
      </c>
    </row>
    <row r="88" spans="1:9" ht="15.75" hidden="1" thickBot="1">
      <c r="A88" t="str">
        <f t="shared" si="82"/>
        <v>b</v>
      </c>
      <c r="B88" s="34"/>
      <c r="C88" s="7" t="s">
        <v>9</v>
      </c>
      <c r="D88" s="14">
        <v>0</v>
      </c>
      <c r="E88" s="14"/>
      <c r="F88" s="14">
        <f>რეგულირება!F44</f>
        <v>0</v>
      </c>
      <c r="G88" s="14">
        <f t="shared" si="81"/>
        <v>0</v>
      </c>
      <c r="H88" s="14">
        <f>IF(OR(C88='ჯამი (HIDE)'!$B$11,C88='ჯამი (HIDE)'!$B$12,C88='ჯამი (HIDE)'!$B$13,C88='ჯამი (HIDE)'!$B$14),"",D88-G88)</f>
        <v>0</v>
      </c>
      <c r="I88" s="27" t="str">
        <f>IF(AND(D88=0,G88=0),"",IF(OR(C88='ჯამი (HIDE)'!$B$11,C88='ჯამი (HIDE)'!$B$12,C88='ჯამი (HIDE)'!$B$13,C88='ჯამი (HIDE)'!$B$14),"",G88/D88))</f>
        <v/>
      </c>
    </row>
    <row r="89" spans="1:9" ht="15.75" hidden="1" thickBot="1">
      <c r="A89" t="str">
        <f t="shared" si="82"/>
        <v>b</v>
      </c>
      <c r="B89" s="34"/>
      <c r="C89" s="7" t="s">
        <v>10</v>
      </c>
      <c r="D89" s="14">
        <v>0</v>
      </c>
      <c r="E89" s="14"/>
      <c r="F89" s="14">
        <f>რეგულირება!F45</f>
        <v>0</v>
      </c>
      <c r="G89" s="14">
        <f t="shared" si="81"/>
        <v>0</v>
      </c>
      <c r="H89" s="14">
        <f>IF(OR(C89='ჯამი (HIDE)'!$B$11,C89='ჯამი (HIDE)'!$B$12,C89='ჯამი (HIDE)'!$B$13,C89='ჯამი (HIDE)'!$B$14),"",D89-G89)</f>
        <v>0</v>
      </c>
      <c r="I89" s="27" t="str">
        <f>IF(AND(D89=0,G89=0),"",IF(OR(C89='ჯამი (HIDE)'!$B$11,C89='ჯამი (HIDE)'!$B$12,C89='ჯამი (HIDE)'!$B$13,C89='ჯამი (HIDE)'!$B$14),"",G89/D89))</f>
        <v/>
      </c>
    </row>
    <row r="90" spans="1:9" ht="15.75" hidden="1" thickBot="1">
      <c r="A90" t="str">
        <f t="shared" si="82"/>
        <v>b</v>
      </c>
      <c r="B90" s="34"/>
      <c r="C90" s="7" t="s">
        <v>11</v>
      </c>
      <c r="D90" s="14">
        <v>0</v>
      </c>
      <c r="E90" s="14"/>
      <c r="F90" s="14">
        <f>რეგულირება!F46</f>
        <v>0</v>
      </c>
      <c r="G90" s="14">
        <f t="shared" si="81"/>
        <v>0</v>
      </c>
      <c r="H90" s="14">
        <f>IF(OR(C90='ჯამი (HIDE)'!$B$11,C90='ჯამი (HIDE)'!$B$12,C90='ჯამი (HIDE)'!$B$13,C90='ჯამი (HIDE)'!$B$14),"",D90-G90)</f>
        <v>0</v>
      </c>
      <c r="I90" s="27" t="str">
        <f>IF(AND(D90=0,G90=0),"",IF(OR(C90='ჯამი (HIDE)'!$B$11,C90='ჯამი (HIDE)'!$B$12,C90='ჯამი (HIDE)'!$B$13,C90='ჯამი (HIDE)'!$B$14),"",G90/D90))</f>
        <v/>
      </c>
    </row>
    <row r="91" spans="1:9" ht="15.75" hidden="1" thickBot="1">
      <c r="A91" t="str">
        <f t="shared" si="82"/>
        <v>b</v>
      </c>
      <c r="B91" s="34"/>
      <c r="C91" s="7" t="s">
        <v>12</v>
      </c>
      <c r="D91" s="14">
        <v>0</v>
      </c>
      <c r="E91" s="14"/>
      <c r="F91" s="14">
        <f>რეგულირება!F47</f>
        <v>0</v>
      </c>
      <c r="G91" s="14">
        <f t="shared" si="81"/>
        <v>0</v>
      </c>
      <c r="H91" s="14">
        <f>IF(OR(C91='ჯამი (HIDE)'!$B$11,C91='ჯამი (HIDE)'!$B$12,C91='ჯამი (HIDE)'!$B$13,C91='ჯამი (HIDE)'!$B$14),"",D91-G91)</f>
        <v>0</v>
      </c>
      <c r="I91" s="27" t="str">
        <f>IF(AND(D91=0,G91=0),"",IF(OR(C91='ჯამი (HIDE)'!$B$11,C91='ჯამი (HIDE)'!$B$12,C91='ჯამი (HIDE)'!$B$13,C91='ჯამი (HIDE)'!$B$14),"",G91/D91))</f>
        <v/>
      </c>
    </row>
    <row r="92" spans="1:9" ht="15.75" hidden="1" thickBot="1">
      <c r="A92" t="str">
        <f t="shared" si="82"/>
        <v>b</v>
      </c>
      <c r="B92" s="33"/>
      <c r="C92" s="5" t="s">
        <v>13</v>
      </c>
      <c r="D92" s="14">
        <v>0</v>
      </c>
      <c r="E92" s="13"/>
      <c r="F92" s="13">
        <f>რეგულირება!F48</f>
        <v>0</v>
      </c>
      <c r="G92" s="13">
        <f t="shared" si="81"/>
        <v>0</v>
      </c>
      <c r="H92" s="13">
        <f>IF(OR(C92='ჯამი (HIDE)'!$B$11,C92='ჯამი (HIDE)'!$B$12,C92='ჯამი (HIDE)'!$B$13,C92='ჯამი (HIDE)'!$B$14),"",D92-G92)</f>
        <v>0</v>
      </c>
      <c r="I92" s="26" t="str">
        <f>IF(AND(D92=0,G92=0),"",IF(OR(C92='ჯამი (HIDE)'!$B$11,C92='ჯამი (HIDE)'!$B$12,C92='ჯამი (HIDE)'!$B$13,C92='ჯამი (HIDE)'!$B$14),"",G92/D92))</f>
        <v/>
      </c>
    </row>
    <row r="93" spans="1:9" ht="15.75" hidden="1" thickBot="1">
      <c r="A93" t="str">
        <f t="shared" si="82"/>
        <v>b</v>
      </c>
      <c r="B93" s="33"/>
      <c r="C93" s="5" t="s">
        <v>14</v>
      </c>
      <c r="D93" s="13"/>
      <c r="E93" s="13"/>
      <c r="F93" s="13">
        <f>რეგულირება!F49</f>
        <v>0</v>
      </c>
      <c r="G93" s="13">
        <f t="shared" si="81"/>
        <v>0</v>
      </c>
      <c r="H93" s="13">
        <f>IF(OR(C93='ჯამი (HIDE)'!$B$11,C93='ჯამი (HIDE)'!$B$12,C93='ჯამი (HIDE)'!$B$13,C93='ჯამი (HIDE)'!$B$14),"",D93-G93)</f>
        <v>0</v>
      </c>
      <c r="I93" s="26" t="str">
        <f>IF(AND(D93=0,G93=0),"",IF(OR(C93='ჯამი (HIDE)'!$B$11,C93='ჯამი (HIDE)'!$B$12,C93='ჯამი (HIDE)'!$B$13,C93='ჯამი (HIDE)'!$B$14),"",G93/D93))</f>
        <v/>
      </c>
    </row>
    <row r="94" spans="1:9" ht="15.75" hidden="1" thickBot="1">
      <c r="A94" t="str">
        <f t="shared" si="82"/>
        <v>b</v>
      </c>
      <c r="B94" s="35"/>
      <c r="C94" s="9" t="s">
        <v>15</v>
      </c>
      <c r="D94" s="15"/>
      <c r="E94" s="15"/>
      <c r="F94" s="15">
        <f>რეგულირება!F50</f>
        <v>0</v>
      </c>
      <c r="G94" s="15">
        <f t="shared" si="81"/>
        <v>0</v>
      </c>
      <c r="H94" s="15">
        <f>IF(OR(C94='ჯამი (HIDE)'!$B$11,C94='ჯამი (HIDE)'!$B$12,C94='ჯამი (HIDE)'!$B$13,C94='ჯამი (HIDE)'!$B$14),"",D94-G94)</f>
        <v>0</v>
      </c>
      <c r="I94" s="28" t="str">
        <f>IF(AND(D94=0,G94=0),"",IF(OR(C94='ჯამი (HIDE)'!$B$11,C94='ჯამი (HIDE)'!$B$12,C94='ჯამი (HIDE)'!$B$13,C94='ჯამი (HIDE)'!$B$14),"",G94/D94))</f>
        <v/>
      </c>
    </row>
    <row r="95" spans="1:9" ht="31.5" thickTop="1" thickBot="1">
      <c r="A95" t="str">
        <f t="shared" si="82"/>
        <v>a</v>
      </c>
      <c r="B95" s="2" t="s">
        <v>25</v>
      </c>
      <c r="C95" s="24" t="s">
        <v>26</v>
      </c>
      <c r="D95" s="3">
        <f>SUM(D96,D108,D109,D110)</f>
        <v>18000</v>
      </c>
      <c r="E95" s="3">
        <f t="shared" ref="E95" si="84">SUM(E96,E108,E109,E110)</f>
        <v>2222</v>
      </c>
      <c r="F95" s="3">
        <f>რეგულირება!F51</f>
        <v>15778</v>
      </c>
      <c r="G95" s="3">
        <f t="shared" si="81"/>
        <v>18000</v>
      </c>
      <c r="H95" s="3">
        <f>IF(OR(C95='ჯამი (HIDE)'!$B$11,C95='ჯამი (HIDE)'!$B$12,C95='ჯამი (HIDE)'!$B$13,C95='ჯამი (HIDE)'!$B$14),"",D95-G95)</f>
        <v>0</v>
      </c>
      <c r="I95" s="25">
        <f>IF(AND(D95=0,G95=0),"",IF(OR(C95='ჯამი (HIDE)'!$B$11,C95='ჯამი (HIDE)'!$B$12,C95='ჯამი (HIDE)'!$B$13,C95='ჯამი (HIDE)'!$B$14),"",G95/D95))</f>
        <v>1</v>
      </c>
    </row>
    <row r="96" spans="1:9" ht="15.75" thickTop="1">
      <c r="A96" t="str">
        <f t="shared" si="82"/>
        <v>a</v>
      </c>
      <c r="B96" s="33"/>
      <c r="C96" s="5" t="s">
        <v>5</v>
      </c>
      <c r="D96" s="13">
        <f>SUM(D97,D101,D103,D104,D105,D106,D107)</f>
        <v>18000</v>
      </c>
      <c r="E96" s="13">
        <f>SUM(E97,E101,E103,E104,E105,E106,E107)</f>
        <v>2222</v>
      </c>
      <c r="F96" s="13">
        <f>რეგულირება!F52</f>
        <v>15778</v>
      </c>
      <c r="G96" s="13">
        <f t="shared" si="81"/>
        <v>18000</v>
      </c>
      <c r="H96" s="13">
        <f>IF(OR(C96='ჯამი (HIDE)'!$B$11,C96='ჯამი (HIDE)'!$B$12,C96='ჯამი (HIDE)'!$B$13,C96='ჯამი (HIDE)'!$B$14),"",D96-G96)</f>
        <v>0</v>
      </c>
      <c r="I96" s="26">
        <f>IF(AND(D96=0,G96=0),"",IF(OR(C96='ჯამი (HIDE)'!$B$11,C96='ჯამი (HIDE)'!$B$12,C96='ჯამი (HIDE)'!$B$13,C96='ჯამი (HIDE)'!$B$14),"",G96/D96))</f>
        <v>1</v>
      </c>
    </row>
    <row r="97" spans="1:9" hidden="1">
      <c r="A97" t="str">
        <f t="shared" si="82"/>
        <v>b</v>
      </c>
      <c r="B97" s="34"/>
      <c r="C97" s="7" t="s">
        <v>6</v>
      </c>
      <c r="D97" s="14">
        <v>0</v>
      </c>
      <c r="E97" s="14"/>
      <c r="F97" s="14">
        <f>რეგულირება!F53</f>
        <v>0</v>
      </c>
      <c r="G97" s="14">
        <f t="shared" si="81"/>
        <v>0</v>
      </c>
      <c r="H97" s="14">
        <f>IF(OR(C97='ჯამი (HIDE)'!$B$11,C97='ჯამი (HIDE)'!$B$12,C97='ჯამი (HIDE)'!$B$13,C97='ჯამი (HIDE)'!$B$14),"",D97-G97)</f>
        <v>0</v>
      </c>
      <c r="I97" s="27" t="str">
        <f>IF(AND(D97=0,G97=0),"",IF(OR(C97='ჯამი (HIDE)'!$B$11,C97='ჯამი (HIDE)'!$B$12,C97='ჯამი (HIDE)'!$B$13,C97='ჯამი (HIDE)'!$B$14),"",G97/D97))</f>
        <v/>
      </c>
    </row>
    <row r="98" spans="1:9" hidden="1">
      <c r="A98" t="str">
        <f t="shared" si="82"/>
        <v>b</v>
      </c>
      <c r="B98" s="34"/>
      <c r="C98" s="18" t="s">
        <v>187</v>
      </c>
      <c r="D98" s="14">
        <v>0</v>
      </c>
      <c r="E98" s="14"/>
      <c r="F98" s="14">
        <f>რეგულირება!F54</f>
        <v>0</v>
      </c>
      <c r="G98" s="14">
        <f t="shared" si="81"/>
        <v>0</v>
      </c>
      <c r="H98" s="14" t="str">
        <f>IF(OR(C98='ჯამი (HIDE)'!$B$11,C98='ჯამი (HIDE)'!$B$12,C98='ჯამი (HIDE)'!$B$13,C98='ჯამი (HIDE)'!$B$14),"",D98-G98)</f>
        <v/>
      </c>
      <c r="I98" s="27" t="str">
        <f>IF(AND(D98=0,G98=0),"",IF(OR(C98='ჯამი (HIDE)'!$B$11,C98='ჯამი (HIDE)'!$B$12,C98='ჯამი (HIDE)'!$B$13,C98='ჯამი (HIDE)'!$B$14),"",G98/D98))</f>
        <v/>
      </c>
    </row>
    <row r="99" spans="1:9" hidden="1">
      <c r="A99" t="str">
        <f t="shared" si="82"/>
        <v>b</v>
      </c>
      <c r="B99" s="34"/>
      <c r="C99" s="18" t="s">
        <v>188</v>
      </c>
      <c r="D99" s="14">
        <v>0</v>
      </c>
      <c r="E99" s="14"/>
      <c r="F99" s="14">
        <f>რეგულირება!F55</f>
        <v>0</v>
      </c>
      <c r="G99" s="14">
        <f t="shared" si="81"/>
        <v>0</v>
      </c>
      <c r="H99" s="14" t="str">
        <f>IF(OR(C99='ჯამი (HIDE)'!$B$11,C99='ჯამი (HIDE)'!$B$12,C99='ჯამი (HIDE)'!$B$13,C99='ჯამი (HIDE)'!$B$14),"",D99-G99)</f>
        <v/>
      </c>
      <c r="I99" s="27" t="str">
        <f>IF(AND(D99=0,G99=0),"",IF(OR(C99='ჯამი (HIDE)'!$B$11,C99='ჯამი (HIDE)'!$B$12,C99='ჯამი (HIDE)'!$B$13,C99='ჯამი (HIDE)'!$B$14),"",G99/D99))</f>
        <v/>
      </c>
    </row>
    <row r="100" spans="1:9" hidden="1">
      <c r="A100" t="str">
        <f t="shared" si="82"/>
        <v>b</v>
      </c>
      <c r="B100" s="34"/>
      <c r="C100" s="18" t="s">
        <v>189</v>
      </c>
      <c r="D100" s="14">
        <v>0</v>
      </c>
      <c r="E100" s="14"/>
      <c r="F100" s="14">
        <f>რეგულირება!F56</f>
        <v>0</v>
      </c>
      <c r="G100" s="14">
        <f t="shared" si="81"/>
        <v>0</v>
      </c>
      <c r="H100" s="14" t="str">
        <f>IF(OR(C100='ჯამი (HIDE)'!$B$11,C100='ჯამი (HIDE)'!$B$12,C100='ჯამი (HIDE)'!$B$13,C100='ჯამი (HIDE)'!$B$14),"",D100-G100)</f>
        <v/>
      </c>
      <c r="I100" s="27" t="str">
        <f>IF(AND(D100=0,G100=0),"",IF(OR(C100='ჯამი (HIDE)'!$B$11,C100='ჯამი (HIDE)'!$B$12,C100='ჯამი (HIDE)'!$B$13,C100='ჯამი (HIDE)'!$B$14),"",G100/D100))</f>
        <v/>
      </c>
    </row>
    <row r="101" spans="1:9">
      <c r="A101" t="str">
        <f t="shared" si="82"/>
        <v>a</v>
      </c>
      <c r="B101" s="34"/>
      <c r="C101" s="7" t="s">
        <v>7</v>
      </c>
      <c r="D101" s="14">
        <v>15000</v>
      </c>
      <c r="E101" s="14">
        <v>822</v>
      </c>
      <c r="F101" s="14">
        <f>რეგულირება!F57</f>
        <v>14178</v>
      </c>
      <c r="G101" s="14">
        <f t="shared" si="81"/>
        <v>15000</v>
      </c>
      <c r="H101" s="14">
        <f>IF(OR(C101='ჯამი (HIDE)'!$B$11,C101='ჯამი (HIDE)'!$B$12,C101='ჯამი (HIDE)'!$B$13,C101='ჯამი (HIDE)'!$B$14),"",D101-G101)</f>
        <v>0</v>
      </c>
      <c r="I101" s="27">
        <f>IF(AND(D101=0,G101=0),"",IF(OR(C101='ჯამი (HIDE)'!$B$11,C101='ჯამი (HIDE)'!$B$12,C101='ჯამი (HIDE)'!$B$13,C101='ჯამი (HIDE)'!$B$14),"",G101/D101))</f>
        <v>1</v>
      </c>
    </row>
    <row r="102" spans="1:9" hidden="1">
      <c r="A102" t="str">
        <f t="shared" si="82"/>
        <v>b</v>
      </c>
      <c r="B102" s="34"/>
      <c r="C102" s="18" t="s">
        <v>190</v>
      </c>
      <c r="D102" s="14">
        <v>0</v>
      </c>
      <c r="E102" s="14"/>
      <c r="F102" s="14">
        <f>რეგულირება!F58</f>
        <v>0</v>
      </c>
      <c r="G102" s="14">
        <f t="shared" si="81"/>
        <v>0</v>
      </c>
      <c r="H102" s="14" t="str">
        <f>IF(OR(C102='ჯამი (HIDE)'!$B$11,C102='ჯამი (HIDE)'!$B$12,C102='ჯამი (HIDE)'!$B$13,C102='ჯამი (HIDE)'!$B$14),"",D102-G102)</f>
        <v/>
      </c>
      <c r="I102" s="27" t="str">
        <f>IF(AND(D102=0,G102=0),"",IF(OR(C102='ჯამი (HIDE)'!$B$11,C102='ჯამი (HIDE)'!$B$12,C102='ჯამი (HIDE)'!$B$13,C102='ჯამი (HIDE)'!$B$14),"",G102/D102))</f>
        <v/>
      </c>
    </row>
    <row r="103" spans="1:9" hidden="1">
      <c r="A103" t="str">
        <f t="shared" si="82"/>
        <v>b</v>
      </c>
      <c r="B103" s="34"/>
      <c r="C103" s="7" t="s">
        <v>8</v>
      </c>
      <c r="D103" s="14">
        <v>0</v>
      </c>
      <c r="E103" s="14"/>
      <c r="F103" s="14">
        <f>რეგულირება!F59</f>
        <v>0</v>
      </c>
      <c r="G103" s="14">
        <f t="shared" si="81"/>
        <v>0</v>
      </c>
      <c r="H103" s="14">
        <f>IF(OR(C103='ჯამი (HIDE)'!$B$11,C103='ჯამი (HIDE)'!$B$12,C103='ჯამი (HIDE)'!$B$13,C103='ჯამი (HIDE)'!$B$14),"",D103-G103)</f>
        <v>0</v>
      </c>
      <c r="I103" s="27" t="str">
        <f>IF(AND(D103=0,G103=0),"",IF(OR(C103='ჯამი (HIDE)'!$B$11,C103='ჯამი (HIDE)'!$B$12,C103='ჯამი (HIDE)'!$B$13,C103='ჯამი (HIDE)'!$B$14),"",G103/D103))</f>
        <v/>
      </c>
    </row>
    <row r="104" spans="1:9" hidden="1">
      <c r="A104" t="str">
        <f t="shared" si="82"/>
        <v>b</v>
      </c>
      <c r="B104" s="34"/>
      <c r="C104" s="7" t="s">
        <v>9</v>
      </c>
      <c r="D104" s="14">
        <v>0</v>
      </c>
      <c r="E104" s="14"/>
      <c r="F104" s="14">
        <f>რეგულირება!F60</f>
        <v>0</v>
      </c>
      <c r="G104" s="14">
        <f t="shared" si="81"/>
        <v>0</v>
      </c>
      <c r="H104" s="14">
        <f>IF(OR(C104='ჯამი (HIDE)'!$B$11,C104='ჯამი (HIDE)'!$B$12,C104='ჯამი (HIDE)'!$B$13,C104='ჯამი (HIDE)'!$B$14),"",D104-G104)</f>
        <v>0</v>
      </c>
      <c r="I104" s="27" t="str">
        <f>IF(AND(D104=0,G104=0),"",IF(OR(C104='ჯამი (HIDE)'!$B$11,C104='ჯამი (HIDE)'!$B$12,C104='ჯამი (HIDE)'!$B$13,C104='ჯამი (HIDE)'!$B$14),"",G104/D104))</f>
        <v/>
      </c>
    </row>
    <row r="105" spans="1:9" hidden="1">
      <c r="A105" t="str">
        <f t="shared" si="82"/>
        <v>b</v>
      </c>
      <c r="B105" s="34"/>
      <c r="C105" s="7" t="s">
        <v>10</v>
      </c>
      <c r="D105" s="14">
        <v>0</v>
      </c>
      <c r="E105" s="14"/>
      <c r="F105" s="14">
        <f>რეგულირება!F61</f>
        <v>0</v>
      </c>
      <c r="G105" s="14">
        <f t="shared" si="81"/>
        <v>0</v>
      </c>
      <c r="H105" s="14">
        <f>IF(OR(C105='ჯამი (HIDE)'!$B$11,C105='ჯამი (HIDE)'!$B$12,C105='ჯამი (HIDE)'!$B$13,C105='ჯამი (HIDE)'!$B$14),"",D105-G105)</f>
        <v>0</v>
      </c>
      <c r="I105" s="27" t="str">
        <f>IF(AND(D105=0,G105=0),"",IF(OR(C105='ჯამი (HIDE)'!$B$11,C105='ჯამი (HIDE)'!$B$12,C105='ჯამი (HIDE)'!$B$13,C105='ჯამი (HIDE)'!$B$14),"",G105/D105))</f>
        <v/>
      </c>
    </row>
    <row r="106" spans="1:9" hidden="1">
      <c r="A106" t="str">
        <f t="shared" si="82"/>
        <v>b</v>
      </c>
      <c r="B106" s="34"/>
      <c r="C106" s="7" t="s">
        <v>11</v>
      </c>
      <c r="D106" s="14">
        <v>0</v>
      </c>
      <c r="E106" s="14"/>
      <c r="F106" s="14">
        <f>რეგულირება!F62</f>
        <v>0</v>
      </c>
      <c r="G106" s="14">
        <f t="shared" si="81"/>
        <v>0</v>
      </c>
      <c r="H106" s="14">
        <f>IF(OR(C106='ჯამი (HIDE)'!$B$11,C106='ჯამი (HIDE)'!$B$12,C106='ჯამი (HIDE)'!$B$13,C106='ჯამი (HIDE)'!$B$14),"",D106-G106)</f>
        <v>0</v>
      </c>
      <c r="I106" s="27" t="str">
        <f>IF(AND(D106=0,G106=0),"",IF(OR(C106='ჯამი (HIDE)'!$B$11,C106='ჯამი (HIDE)'!$B$12,C106='ჯამი (HIDE)'!$B$13,C106='ჯამი (HIDE)'!$B$14),"",G106/D106))</f>
        <v/>
      </c>
    </row>
    <row r="107" spans="1:9" ht="15.75" thickBot="1">
      <c r="A107" t="str">
        <f t="shared" si="82"/>
        <v>a</v>
      </c>
      <c r="B107" s="34"/>
      <c r="C107" s="7" t="s">
        <v>12</v>
      </c>
      <c r="D107" s="14">
        <v>3000</v>
      </c>
      <c r="E107" s="14">
        <v>1400</v>
      </c>
      <c r="F107" s="14">
        <f>რეგულირება!F63</f>
        <v>1600</v>
      </c>
      <c r="G107" s="14">
        <f t="shared" si="81"/>
        <v>3000</v>
      </c>
      <c r="H107" s="14">
        <f>IF(OR(C107='ჯამი (HIDE)'!$B$11,C107='ჯამი (HIDE)'!$B$12,C107='ჯამი (HIDE)'!$B$13,C107='ჯამი (HIDE)'!$B$14),"",D107-G107)</f>
        <v>0</v>
      </c>
      <c r="I107" s="27">
        <f>IF(AND(D107=0,G107=0),"",IF(OR(C107='ჯამი (HIDE)'!$B$11,C107='ჯამი (HIDE)'!$B$12,C107='ჯამი (HIDE)'!$B$13,C107='ჯამი (HIDE)'!$B$14),"",G107/D107))</f>
        <v>1</v>
      </c>
    </row>
    <row r="108" spans="1:9" ht="15.75" hidden="1" thickBot="1">
      <c r="A108" t="str">
        <f t="shared" si="82"/>
        <v>b</v>
      </c>
      <c r="B108" s="33"/>
      <c r="C108" s="5" t="s">
        <v>13</v>
      </c>
      <c r="D108" s="13">
        <v>0</v>
      </c>
      <c r="E108" s="13"/>
      <c r="F108" s="13">
        <f>რეგულირება!F64</f>
        <v>0</v>
      </c>
      <c r="G108" s="13">
        <f t="shared" si="81"/>
        <v>0</v>
      </c>
      <c r="H108" s="13">
        <f>IF(OR(C108='ჯამი (HIDE)'!$B$11,C108='ჯამი (HIDE)'!$B$12,C108='ჯამი (HIDE)'!$B$13,C108='ჯამი (HIDE)'!$B$14),"",D108-G108)</f>
        <v>0</v>
      </c>
      <c r="I108" s="26" t="str">
        <f>IF(AND(D108=0,G108=0),"",IF(OR(C108='ჯამი (HIDE)'!$B$11,C108='ჯამი (HIDE)'!$B$12,C108='ჯამი (HIDE)'!$B$13,C108='ჯამი (HIDE)'!$B$14),"",G108/D108))</f>
        <v/>
      </c>
    </row>
    <row r="109" spans="1:9" ht="15.75" hidden="1" thickBot="1">
      <c r="A109" t="str">
        <f t="shared" si="82"/>
        <v>b</v>
      </c>
      <c r="B109" s="33"/>
      <c r="C109" s="5" t="s">
        <v>14</v>
      </c>
      <c r="D109" s="13">
        <v>0</v>
      </c>
      <c r="E109" s="13"/>
      <c r="F109" s="13">
        <f>რეგულირება!F65</f>
        <v>0</v>
      </c>
      <c r="G109" s="13">
        <f t="shared" si="81"/>
        <v>0</v>
      </c>
      <c r="H109" s="13">
        <f>IF(OR(C109='ჯამი (HIDE)'!$B$11,C109='ჯამი (HIDE)'!$B$12,C109='ჯამი (HIDE)'!$B$13,C109='ჯამი (HIDE)'!$B$14),"",D109-G109)</f>
        <v>0</v>
      </c>
      <c r="I109" s="26" t="str">
        <f>IF(AND(D109=0,G109=0),"",IF(OR(C109='ჯამი (HIDE)'!$B$11,C109='ჯამი (HIDE)'!$B$12,C109='ჯამი (HIDE)'!$B$13,C109='ჯამი (HIDE)'!$B$14),"",G109/D109))</f>
        <v/>
      </c>
    </row>
    <row r="110" spans="1:9" ht="15.75" hidden="1" thickBot="1">
      <c r="A110" t="str">
        <f t="shared" si="82"/>
        <v>b</v>
      </c>
      <c r="B110" s="35"/>
      <c r="C110" s="9" t="s">
        <v>15</v>
      </c>
      <c r="D110" s="13">
        <v>0</v>
      </c>
      <c r="E110" s="15"/>
      <c r="F110" s="15">
        <f>რეგულირება!F66</f>
        <v>0</v>
      </c>
      <c r="G110" s="15">
        <f t="shared" si="81"/>
        <v>0</v>
      </c>
      <c r="H110" s="15">
        <f>IF(OR(C110='ჯამი (HIDE)'!$B$11,C110='ჯამი (HIDE)'!$B$12,C110='ჯამი (HIDE)'!$B$13,C110='ჯამი (HIDE)'!$B$14),"",D110-G110)</f>
        <v>0</v>
      </c>
      <c r="I110" s="28" t="str">
        <f>IF(AND(D110=0,G110=0),"",IF(OR(C110='ჯამი (HIDE)'!$B$11,C110='ჯამი (HIDE)'!$B$12,C110='ჯამი (HIDE)'!$B$13,C110='ჯამი (HIDE)'!$B$14),"",G110/D110))</f>
        <v/>
      </c>
    </row>
    <row r="111" spans="1:9" ht="31.5" thickTop="1" thickBot="1">
      <c r="A111" t="str">
        <f t="shared" si="82"/>
        <v>a</v>
      </c>
      <c r="B111" s="2" t="s">
        <v>27</v>
      </c>
      <c r="C111" s="30" t="s">
        <v>28</v>
      </c>
      <c r="D111" s="3">
        <f t="shared" ref="D111:E111" si="85">SUM(D112,D124,D125,D126)</f>
        <v>1722000</v>
      </c>
      <c r="E111" s="3">
        <f t="shared" si="85"/>
        <v>702280.76</v>
      </c>
      <c r="F111" s="3">
        <f>'დაავადებათა კონტროლი'!F3</f>
        <v>962159.15</v>
      </c>
      <c r="G111" s="3">
        <f t="shared" si="81"/>
        <v>1664439.9100000001</v>
      </c>
      <c r="H111" s="3">
        <f>IF(OR(C111='ჯამი (HIDE)'!$B$11,C111='ჯამი (HIDE)'!$B$12,C111='ჯამი (HIDE)'!$B$13,C111='ჯამი (HIDE)'!$B$14),"",D111-G111)</f>
        <v>57560.089999999851</v>
      </c>
      <c r="I111" s="25">
        <f>IF(AND(D111=0,G111=0),"",IF(OR(C111='ჯამი (HIDE)'!$B$11,C111='ჯამი (HIDE)'!$B$12,C111='ჯამი (HIDE)'!$B$13,C111='ჯამი (HIDE)'!$B$14),"",G111/D111))</f>
        <v>0.96657369918699199</v>
      </c>
    </row>
    <row r="112" spans="1:9" ht="15.75" thickTop="1">
      <c r="A112" t="str">
        <f t="shared" si="82"/>
        <v>a</v>
      </c>
      <c r="B112" s="33"/>
      <c r="C112" s="5" t="s">
        <v>5</v>
      </c>
      <c r="D112" s="13">
        <f>SUM(D113,D117,D119,D120,D121,D122,D123)</f>
        <v>1714000</v>
      </c>
      <c r="E112" s="13">
        <f>SUM(E113,E117,E119,E120,E121,E122,E123)</f>
        <v>702280.76</v>
      </c>
      <c r="F112" s="13">
        <f>'დაავადებათა კონტროლი'!F4</f>
        <v>962159.15</v>
      </c>
      <c r="G112" s="13">
        <f t="shared" si="81"/>
        <v>1664439.9100000001</v>
      </c>
      <c r="H112" s="13">
        <f>IF(OR(C112='ჯამი (HIDE)'!$B$11,C112='ჯამი (HIDE)'!$B$12,C112='ჯამი (HIDE)'!$B$13,C112='ჯამი (HIDE)'!$B$14),"",D112-G112)</f>
        <v>49560.089999999851</v>
      </c>
      <c r="I112" s="26">
        <f>IF(AND(D112=0,G112=0),"",IF(OR(C112='ჯამი (HIDE)'!$B$11,C112='ჯამი (HIDE)'!$B$12,C112='ჯამი (HIDE)'!$B$13,C112='ჯამი (HIDE)'!$B$14),"",G112/D112))</f>
        <v>0.97108512835472582</v>
      </c>
    </row>
    <row r="113" spans="1:10">
      <c r="A113" t="str">
        <f t="shared" si="82"/>
        <v>a</v>
      </c>
      <c r="B113" s="34"/>
      <c r="C113" s="7" t="s">
        <v>6</v>
      </c>
      <c r="D113" s="14">
        <v>775000</v>
      </c>
      <c r="E113" s="14">
        <f>E114+E115+E116</f>
        <v>250033.65</v>
      </c>
      <c r="F113" s="14">
        <f>'დაავადებათა კონტროლი'!F5</f>
        <v>524965.35</v>
      </c>
      <c r="G113" s="14">
        <f t="shared" si="81"/>
        <v>774999</v>
      </c>
      <c r="H113" s="14">
        <f>IF(OR(C113='ჯამი (HIDE)'!$B$11,C113='ჯამი (HIDE)'!$B$12,C113='ჯამი (HIDE)'!$B$13,C113='ჯამი (HIDE)'!$B$14),"",D113-G113)</f>
        <v>1</v>
      </c>
      <c r="I113" s="27">
        <f>IF(AND(D113=0,G113=0),"",IF(OR(C113='ჯამი (HIDE)'!$B$11,C113='ჯამი (HIDE)'!$B$12,C113='ჯამი (HIDE)'!$B$13,C113='ჯამი (HIDE)'!$B$14),"",G113/D113))</f>
        <v>0.99999870967741933</v>
      </c>
    </row>
    <row r="114" spans="1:10">
      <c r="A114" t="str">
        <f t="shared" si="82"/>
        <v>a</v>
      </c>
      <c r="B114" s="34"/>
      <c r="C114" s="18" t="s">
        <v>187</v>
      </c>
      <c r="D114" s="14">
        <v>0</v>
      </c>
      <c r="E114" s="14">
        <v>250033.65</v>
      </c>
      <c r="F114" s="14">
        <f>'დაავადებათა კონტროლი'!F6</f>
        <v>524965.35</v>
      </c>
      <c r="G114" s="14">
        <f t="shared" si="81"/>
        <v>774999</v>
      </c>
      <c r="H114" s="14" t="str">
        <f>IF(OR(C114='ჯამი (HIDE)'!$B$11,C114='ჯამი (HIDE)'!$B$12,C114='ჯამი (HIDE)'!$B$13,C114='ჯამი (HIDE)'!$B$14),"",D114-G114)</f>
        <v/>
      </c>
      <c r="I114" s="27" t="str">
        <f>IF(AND(D114=0,G114=0),"",IF(OR(C114='ჯამი (HIDE)'!$B$11,C114='ჯამი (HIDE)'!$B$12,C114='ჯამი (HIDE)'!$B$13,C114='ჯამი (HIDE)'!$B$14),"",G114/D114))</f>
        <v/>
      </c>
    </row>
    <row r="115" spans="1:10" hidden="1">
      <c r="A115" t="str">
        <f t="shared" si="82"/>
        <v>b</v>
      </c>
      <c r="B115" s="34"/>
      <c r="C115" s="18" t="s">
        <v>188</v>
      </c>
      <c r="D115" s="14">
        <v>0</v>
      </c>
      <c r="E115" s="14"/>
      <c r="F115" s="14">
        <f>'დაავადებათა კონტროლი'!F7</f>
        <v>0</v>
      </c>
      <c r="G115" s="14">
        <f t="shared" si="81"/>
        <v>0</v>
      </c>
      <c r="H115" s="14" t="str">
        <f>IF(OR(C115='ჯამი (HIDE)'!$B$11,C115='ჯამი (HIDE)'!$B$12,C115='ჯამი (HIDE)'!$B$13,C115='ჯამი (HIDE)'!$B$14),"",D115-G115)</f>
        <v/>
      </c>
      <c r="I115" s="27" t="str">
        <f>IF(AND(D115=0,G115=0),"",IF(OR(C115='ჯამი (HIDE)'!$B$11,C115='ჯამი (HIDE)'!$B$12,C115='ჯამი (HIDE)'!$B$13,C115='ჯამი (HIDE)'!$B$14),"",G115/D115))</f>
        <v/>
      </c>
    </row>
    <row r="116" spans="1:10" hidden="1">
      <c r="A116" t="str">
        <f t="shared" si="82"/>
        <v>b</v>
      </c>
      <c r="B116" s="34"/>
      <c r="C116" s="18" t="s">
        <v>189</v>
      </c>
      <c r="D116" s="14">
        <v>0</v>
      </c>
      <c r="E116" s="14"/>
      <c r="F116" s="14">
        <f>'დაავადებათა კონტროლი'!F8</f>
        <v>0</v>
      </c>
      <c r="G116" s="14">
        <f t="shared" si="81"/>
        <v>0</v>
      </c>
      <c r="H116" s="14" t="str">
        <f>IF(OR(C116='ჯამი (HIDE)'!$B$11,C116='ჯამი (HIDE)'!$B$12,C116='ჯამი (HIDE)'!$B$13,C116='ჯამი (HIDE)'!$B$14),"",D116-G116)</f>
        <v/>
      </c>
      <c r="I116" s="27" t="str">
        <f>IF(AND(D116=0,G116=0),"",IF(OR(C116='ჯამი (HIDE)'!$B$11,C116='ჯამი (HIDE)'!$B$12,C116='ჯამი (HIDE)'!$B$13,C116='ჯამი (HIDE)'!$B$14),"",G116/D116))</f>
        <v/>
      </c>
    </row>
    <row r="117" spans="1:10">
      <c r="A117" t="str">
        <f t="shared" si="82"/>
        <v>a</v>
      </c>
      <c r="B117" s="34"/>
      <c r="C117" s="7" t="s">
        <v>7</v>
      </c>
      <c r="D117" s="14">
        <v>930000</v>
      </c>
      <c r="E117" s="14">
        <v>447421.86</v>
      </c>
      <c r="F117" s="14">
        <f>'დაავადებათა კონტროლი'!F9</f>
        <v>434000</v>
      </c>
      <c r="G117" s="14">
        <f t="shared" si="81"/>
        <v>881421.86</v>
      </c>
      <c r="H117" s="14">
        <f>IF(OR(C117='ჯამი (HIDE)'!$B$11,C117='ჯამი (HIDE)'!$B$12,C117='ჯამი (HIDE)'!$B$13,C117='ჯამი (HIDE)'!$B$14),"",D117-G117)</f>
        <v>48578.140000000014</v>
      </c>
      <c r="I117" s="27">
        <f>IF(AND(D117=0,G117=0),"",IF(OR(C117='ჯამი (HIDE)'!$B$11,C117='ჯამი (HIDE)'!$B$12,C117='ჯამი (HIDE)'!$B$13,C117='ჯამი (HIDE)'!$B$14),"",G117/D117))</f>
        <v>0.94776544086021508</v>
      </c>
      <c r="J117" s="70"/>
    </row>
    <row r="118" spans="1:10">
      <c r="A118" t="str">
        <f t="shared" si="82"/>
        <v>a</v>
      </c>
      <c r="B118" s="34"/>
      <c r="C118" s="18" t="s">
        <v>190</v>
      </c>
      <c r="D118" s="14">
        <v>0</v>
      </c>
      <c r="E118" s="14">
        <v>37750</v>
      </c>
      <c r="F118" s="14">
        <f>'დაავადებათა კონტროლი'!F10</f>
        <v>84000</v>
      </c>
      <c r="G118" s="14">
        <f t="shared" si="81"/>
        <v>121750</v>
      </c>
      <c r="H118" s="14" t="str">
        <f>IF(OR(C118='ჯამი (HIDE)'!$B$11,C118='ჯამი (HIDE)'!$B$12,C118='ჯამი (HIDE)'!$B$13,C118='ჯამი (HIDE)'!$B$14),"",D118-G118)</f>
        <v/>
      </c>
      <c r="I118" s="27" t="str">
        <f>IF(AND(D118=0,G118=0),"",IF(OR(C118='ჯამი (HIDE)'!$B$11,C118='ჯამი (HIDE)'!$B$12,C118='ჯამი (HIDE)'!$B$13,C118='ჯამი (HIDE)'!$B$14),"",G118/D118))</f>
        <v/>
      </c>
    </row>
    <row r="119" spans="1:10" hidden="1">
      <c r="A119" t="str">
        <f t="shared" si="82"/>
        <v>b</v>
      </c>
      <c r="B119" s="34"/>
      <c r="C119" s="7" t="s">
        <v>8</v>
      </c>
      <c r="D119" s="14">
        <v>0</v>
      </c>
      <c r="E119" s="14"/>
      <c r="F119" s="14">
        <f>'დაავადებათა კონტროლი'!F11</f>
        <v>0</v>
      </c>
      <c r="G119" s="14">
        <f t="shared" si="81"/>
        <v>0</v>
      </c>
      <c r="H119" s="14">
        <f>IF(OR(C119='ჯამი (HIDE)'!$B$11,C119='ჯამი (HIDE)'!$B$12,C119='ჯამი (HIDE)'!$B$13,C119='ჯამი (HIDE)'!$B$14),"",D119-G119)</f>
        <v>0</v>
      </c>
      <c r="I119" s="27" t="str">
        <f>IF(AND(D119=0,G119=0),"",IF(OR(C119='ჯამი (HIDE)'!$B$11,C119='ჯამი (HIDE)'!$B$12,C119='ჯამი (HIDE)'!$B$13,C119='ჯამი (HIDE)'!$B$14),"",G119/D119))</f>
        <v/>
      </c>
    </row>
    <row r="120" spans="1:10" hidden="1">
      <c r="A120" t="str">
        <f t="shared" si="82"/>
        <v>b</v>
      </c>
      <c r="B120" s="34"/>
      <c r="C120" s="7" t="s">
        <v>9</v>
      </c>
      <c r="D120" s="14">
        <v>0</v>
      </c>
      <c r="E120" s="14"/>
      <c r="F120" s="14">
        <f>'დაავადებათა კონტროლი'!F12</f>
        <v>0</v>
      </c>
      <c r="G120" s="14">
        <f t="shared" si="81"/>
        <v>0</v>
      </c>
      <c r="H120" s="14">
        <f>IF(OR(C120='ჯამი (HIDE)'!$B$11,C120='ჯამი (HIDE)'!$B$12,C120='ჯამი (HIDE)'!$B$13,C120='ჯამი (HIDE)'!$B$14),"",D120-G120)</f>
        <v>0</v>
      </c>
      <c r="I120" s="27" t="str">
        <f>IF(AND(D120=0,G120=0),"",IF(OR(C120='ჯამი (HIDE)'!$B$11,C120='ჯამი (HIDE)'!$B$12,C120='ჯამი (HIDE)'!$B$13,C120='ჯამი (HIDE)'!$B$14),"",G120/D120))</f>
        <v/>
      </c>
    </row>
    <row r="121" spans="1:10" hidden="1">
      <c r="A121" t="str">
        <f t="shared" si="82"/>
        <v>b</v>
      </c>
      <c r="B121" s="34"/>
      <c r="C121" s="7" t="s">
        <v>10</v>
      </c>
      <c r="D121" s="14">
        <v>0</v>
      </c>
      <c r="E121" s="14"/>
      <c r="F121" s="14">
        <f>'დაავადებათა კონტროლი'!F13</f>
        <v>0</v>
      </c>
      <c r="G121" s="14">
        <f t="shared" si="81"/>
        <v>0</v>
      </c>
      <c r="H121" s="14">
        <f>IF(OR(C121='ჯამი (HIDE)'!$B$11,C121='ჯამი (HIDE)'!$B$12,C121='ჯამი (HIDE)'!$B$13,C121='ჯამი (HIDE)'!$B$14),"",D121-G121)</f>
        <v>0</v>
      </c>
      <c r="I121" s="27" t="str">
        <f>IF(AND(D121=0,G121=0),"",IF(OR(C121='ჯამი (HIDE)'!$B$11,C121='ჯამი (HIDE)'!$B$12,C121='ჯამი (HIDE)'!$B$13,C121='ჯამი (HIDE)'!$B$14),"",G121/D121))</f>
        <v/>
      </c>
    </row>
    <row r="122" spans="1:10">
      <c r="A122" t="str">
        <f t="shared" si="82"/>
        <v>a</v>
      </c>
      <c r="B122" s="34"/>
      <c r="C122" s="7" t="s">
        <v>11</v>
      </c>
      <c r="D122" s="14">
        <v>7500</v>
      </c>
      <c r="E122" s="14">
        <v>3519.05</v>
      </c>
      <c r="F122" s="14">
        <f>'დაავადებათა კონტროლი'!F14</f>
        <v>3000</v>
      </c>
      <c r="G122" s="14">
        <f t="shared" si="81"/>
        <v>6519.05</v>
      </c>
      <c r="H122" s="14">
        <f>IF(OR(C122='ჯამი (HIDE)'!$B$11,C122='ჯამი (HIDE)'!$B$12,C122='ჯამი (HIDE)'!$B$13,C122='ჯამი (HIDE)'!$B$14),"",D122-G122)</f>
        <v>980.94999999999982</v>
      </c>
      <c r="I122" s="27">
        <f>IF(AND(D122=0,G122=0),"",IF(OR(C122='ჯამი (HIDE)'!$B$11,C122='ჯამი (HIDE)'!$B$12,C122='ჯამი (HIDE)'!$B$13,C122='ჯამი (HIDE)'!$B$14),"",G122/D122))</f>
        <v>0.86920666666666668</v>
      </c>
    </row>
    <row r="123" spans="1:10">
      <c r="A123" t="str">
        <f t="shared" si="82"/>
        <v>a</v>
      </c>
      <c r="B123" s="34"/>
      <c r="C123" s="7" t="s">
        <v>12</v>
      </c>
      <c r="D123" s="14">
        <v>1500</v>
      </c>
      <c r="E123" s="14">
        <v>1306.2</v>
      </c>
      <c r="F123" s="14">
        <f>'დაავადებათა კონტროლი'!F15</f>
        <v>193.8</v>
      </c>
      <c r="G123" s="14">
        <f t="shared" si="81"/>
        <v>1500</v>
      </c>
      <c r="H123" s="14">
        <f>IF(OR(C123='ჯამი (HIDE)'!$B$11,C123='ჯამი (HIDE)'!$B$12,C123='ჯამი (HIDE)'!$B$13,C123='ჯამი (HIDE)'!$B$14),"",D123-G123)</f>
        <v>0</v>
      </c>
      <c r="I123" s="27">
        <f>IF(AND(D123=0,G123=0),"",IF(OR(C123='ჯამი (HIDE)'!$B$11,C123='ჯამი (HIDE)'!$B$12,C123='ჯამი (HIDE)'!$B$13,C123='ჯამი (HIDE)'!$B$14),"",G123/D123))</f>
        <v>1</v>
      </c>
    </row>
    <row r="124" spans="1:10" ht="15.75" thickBot="1">
      <c r="A124" t="str">
        <f t="shared" si="82"/>
        <v>a</v>
      </c>
      <c r="B124" s="33"/>
      <c r="C124" s="5" t="s">
        <v>13</v>
      </c>
      <c r="D124" s="13">
        <v>8000</v>
      </c>
      <c r="E124" s="13"/>
      <c r="F124" s="13">
        <f>'დაავადებათა კონტროლი'!F16</f>
        <v>0</v>
      </c>
      <c r="G124" s="13">
        <f t="shared" si="81"/>
        <v>0</v>
      </c>
      <c r="H124" s="13">
        <f>IF(OR(C124='ჯამი (HIDE)'!$B$11,C124='ჯამი (HIDE)'!$B$12,C124='ჯამი (HIDE)'!$B$13,C124='ჯამი (HIDE)'!$B$14),"",D124-G124)</f>
        <v>8000</v>
      </c>
      <c r="I124" s="26">
        <f>IF(AND(D124=0,G124=0),"",IF(OR(C124='ჯამი (HIDE)'!$B$11,C124='ჯამი (HIDE)'!$B$12,C124='ჯამი (HIDE)'!$B$13,C124='ჯამი (HIDE)'!$B$14),"",G124/D124))</f>
        <v>0</v>
      </c>
    </row>
    <row r="125" spans="1:10" ht="15.75" hidden="1" thickBot="1">
      <c r="A125" t="str">
        <f t="shared" si="82"/>
        <v>b</v>
      </c>
      <c r="B125" s="33"/>
      <c r="C125" s="5" t="s">
        <v>14</v>
      </c>
      <c r="D125" s="13">
        <v>0</v>
      </c>
      <c r="E125" s="13"/>
      <c r="F125" s="13">
        <f>'დაავადებათა კონტროლი'!F17</f>
        <v>0</v>
      </c>
      <c r="G125" s="13">
        <f t="shared" si="81"/>
        <v>0</v>
      </c>
      <c r="H125" s="13">
        <f>IF(OR(C125='ჯამი (HIDE)'!$B$11,C125='ჯამი (HIDE)'!$B$12,C125='ჯამი (HIDE)'!$B$13,C125='ჯამი (HIDE)'!$B$14),"",D125-G125)</f>
        <v>0</v>
      </c>
      <c r="I125" s="26" t="str">
        <f>IF(AND(D125=0,G125=0),"",IF(OR(C125='ჯამი (HIDE)'!$B$11,C125='ჯამი (HIDE)'!$B$12,C125='ჯამი (HIDE)'!$B$13,C125='ჯამი (HIDE)'!$B$14),"",G125/D125))</f>
        <v/>
      </c>
    </row>
    <row r="126" spans="1:10" ht="15.75" hidden="1" thickBot="1">
      <c r="A126" t="str">
        <f t="shared" si="82"/>
        <v>b</v>
      </c>
      <c r="B126" s="35"/>
      <c r="C126" s="9" t="s">
        <v>15</v>
      </c>
      <c r="D126" s="15">
        <v>0</v>
      </c>
      <c r="E126" s="15"/>
      <c r="F126" s="15">
        <f>'დაავადებათა კონტროლი'!F18</f>
        <v>0</v>
      </c>
      <c r="G126" s="15">
        <f t="shared" si="81"/>
        <v>0</v>
      </c>
      <c r="H126" s="15">
        <f>IF(OR(C126='ჯამი (HIDE)'!$B$11,C126='ჯამი (HIDE)'!$B$12,C126='ჯამი (HIDE)'!$B$13,C126='ჯამი (HIDE)'!$B$14),"",D126-G126)</f>
        <v>0</v>
      </c>
      <c r="I126" s="28" t="str">
        <f>IF(AND(D126=0,G126=0),"",IF(OR(C126='ჯამი (HIDE)'!$B$11,C126='ჯამი (HIDE)'!$B$12,C126='ჯამი (HIDE)'!$B$13,C126='ჯამი (HIDE)'!$B$14),"",G126/D126))</f>
        <v/>
      </c>
    </row>
    <row r="127" spans="1:10" ht="31.5" thickTop="1" thickBot="1">
      <c r="A127" t="str">
        <f t="shared" si="82"/>
        <v>a</v>
      </c>
      <c r="B127" s="2" t="s">
        <v>29</v>
      </c>
      <c r="C127" s="30" t="s">
        <v>30</v>
      </c>
      <c r="D127" s="3">
        <f>SUM(D143,D155,D167,D179,D191,D203,D215,D227,D239,D251,D263)</f>
        <v>5200500</v>
      </c>
      <c r="E127" s="3">
        <f>SUM(E143,E155,E167,E179,E191,E203,E215,E227,E239,E251,E263)</f>
        <v>1613237.61</v>
      </c>
      <c r="F127" s="3">
        <f>სააგენტო!F3</f>
        <v>3472000</v>
      </c>
      <c r="G127" s="3">
        <f t="shared" si="81"/>
        <v>5085237.6100000003</v>
      </c>
      <c r="H127" s="3">
        <f>IF(OR(C127='ჯამი (HIDE)'!$B$11,C127='ჯამი (HIDE)'!$B$12,C127='ჯამი (HIDE)'!$B$13,C127='ჯამი (HIDE)'!$B$14),"",D127-G127)</f>
        <v>115262.38999999966</v>
      </c>
      <c r="I127" s="25">
        <f>IF(AND(D127=0,G127=0),"",IF(OR(C127='ჯამი (HIDE)'!$B$11,C127='ჯამი (HIDE)'!$B$12,C127='ჯამი (HIDE)'!$B$13,C127='ჯამი (HIDE)'!$B$14),"",G127/D127))</f>
        <v>0.97783628689549085</v>
      </c>
    </row>
    <row r="128" spans="1:10" ht="15.75" thickTop="1">
      <c r="A128" t="str">
        <f t="shared" si="82"/>
        <v>a</v>
      </c>
      <c r="B128" s="33"/>
      <c r="C128" s="5" t="s">
        <v>5</v>
      </c>
      <c r="D128" s="13">
        <f t="shared" ref="D128:D129" si="86">SUM(D144,D156,D168,D180,D192,D204,D216,D228,D240,D252,D264)</f>
        <v>5152500</v>
      </c>
      <c r="E128" s="13">
        <f t="shared" ref="E128" si="87">SUM(E144,E156,E168,E180,E192,E204,E216,E228,E240,E252,E264)</f>
        <v>1613187.61</v>
      </c>
      <c r="F128" s="13">
        <f>სააგენტო!F4</f>
        <v>3462000</v>
      </c>
      <c r="G128" s="13">
        <f t="shared" si="81"/>
        <v>5075187.6100000003</v>
      </c>
      <c r="H128" s="13">
        <f>IF(OR(C128='ჯამი (HIDE)'!$B$11,C128='ჯამი (HIDE)'!$B$12,C128='ჯამი (HIDE)'!$B$13,C128='ჯამი (HIDE)'!$B$14),"",D128-G128)</f>
        <v>77312.389999999665</v>
      </c>
      <c r="I128" s="26">
        <f>IF(AND(D128=0,G128=0),"",IF(OR(C128='ჯამი (HIDE)'!$B$11,C128='ჯამი (HIDE)'!$B$12,C128='ჯამი (HIDE)'!$B$13,C128='ჯამი (HIDE)'!$B$14),"",G128/D128))</f>
        <v>0.9849951693352742</v>
      </c>
    </row>
    <row r="129" spans="1:9">
      <c r="A129" t="str">
        <f t="shared" si="82"/>
        <v>a</v>
      </c>
      <c r="B129" s="34"/>
      <c r="C129" s="7" t="s">
        <v>6</v>
      </c>
      <c r="D129" s="14">
        <f t="shared" si="86"/>
        <v>4100000</v>
      </c>
      <c r="E129" s="14">
        <f t="shared" ref="E129" si="88">SUM(E145,E157,E169,E181,E193,E205,E217,E229,E241,E253,E265)</f>
        <v>1263131.3</v>
      </c>
      <c r="F129" s="14">
        <f>სააგენტო!F5</f>
        <v>2800000</v>
      </c>
      <c r="G129" s="14">
        <f t="shared" si="81"/>
        <v>4063131.3</v>
      </c>
      <c r="H129" s="14">
        <f>IF(OR(C129='ჯამი (HIDE)'!$B$11,C129='ჯამი (HIDE)'!$B$12,C129='ჯამი (HIDE)'!$B$13,C129='ჯამი (HIDE)'!$B$14),"",D129-G129)</f>
        <v>36868.700000000186</v>
      </c>
      <c r="I129" s="27">
        <f>IF(AND(D129=0,G129=0),"",IF(OR(C129='ჯამი (HIDE)'!$B$11,C129='ჯამი (HIDE)'!$B$12,C129='ჯამი (HIDE)'!$B$13,C129='ჯამი (HIDE)'!$B$14),"",G129/D129))</f>
        <v>0.99100763414634141</v>
      </c>
    </row>
    <row r="130" spans="1:9" hidden="1">
      <c r="A130" t="str">
        <f t="shared" si="82"/>
        <v>b</v>
      </c>
      <c r="B130" s="34"/>
      <c r="C130" s="18" t="s">
        <v>187</v>
      </c>
      <c r="D130" s="14">
        <v>0</v>
      </c>
      <c r="E130" s="14">
        <v>0</v>
      </c>
      <c r="F130" s="14">
        <f>სააგენტო!F6</f>
        <v>0</v>
      </c>
      <c r="G130" s="14">
        <f t="shared" si="81"/>
        <v>0</v>
      </c>
      <c r="H130" s="14" t="str">
        <f>IF(OR(C130='ჯამი (HIDE)'!$B$11,C130='ჯამი (HIDE)'!$B$12,C130='ჯამი (HIDE)'!$B$13,C130='ჯამი (HIDE)'!$B$14),"",D130-G130)</f>
        <v/>
      </c>
      <c r="I130" s="27" t="str">
        <f>IF(AND(D130=0,G130=0),"",IF(OR(C130='ჯამი (HIDE)'!$B$11,C130='ჯამი (HIDE)'!$B$12,C130='ჯამი (HIDE)'!$B$13,C130='ჯამი (HIDE)'!$B$14),"",G130/D130))</f>
        <v/>
      </c>
    </row>
    <row r="131" spans="1:9" hidden="1">
      <c r="A131" t="str">
        <f t="shared" si="82"/>
        <v>b</v>
      </c>
      <c r="B131" s="34"/>
      <c r="C131" s="18" t="s">
        <v>188</v>
      </c>
      <c r="D131" s="14">
        <v>0</v>
      </c>
      <c r="E131" s="14">
        <v>0</v>
      </c>
      <c r="F131" s="14">
        <f>სააგენტო!F7</f>
        <v>0</v>
      </c>
      <c r="G131" s="14">
        <f t="shared" si="81"/>
        <v>0</v>
      </c>
      <c r="H131" s="14" t="str">
        <f>IF(OR(C131='ჯამი (HIDE)'!$B$11,C131='ჯამი (HIDE)'!$B$12,C131='ჯამი (HIDE)'!$B$13,C131='ჯამი (HIDE)'!$B$14),"",D131-G131)</f>
        <v/>
      </c>
      <c r="I131" s="27" t="str">
        <f>IF(AND(D131=0,G131=0),"",IF(OR(C131='ჯამი (HIDE)'!$B$11,C131='ჯამი (HIDE)'!$B$12,C131='ჯამი (HIDE)'!$B$13,C131='ჯამი (HIDE)'!$B$14),"",G131/D131))</f>
        <v/>
      </c>
    </row>
    <row r="132" spans="1:9" hidden="1">
      <c r="A132" t="str">
        <f t="shared" si="82"/>
        <v>b</v>
      </c>
      <c r="B132" s="34"/>
      <c r="C132" s="18" t="s">
        <v>189</v>
      </c>
      <c r="D132" s="14">
        <v>0</v>
      </c>
      <c r="E132" s="14">
        <v>0</v>
      </c>
      <c r="F132" s="14">
        <f>სააგენტო!F8</f>
        <v>0</v>
      </c>
      <c r="G132" s="14">
        <f t="shared" ref="G132:G195" si="89">E132+F132</f>
        <v>0</v>
      </c>
      <c r="H132" s="14" t="str">
        <f>IF(OR(C132='ჯამი (HIDE)'!$B$11,C132='ჯამი (HIDE)'!$B$12,C132='ჯამი (HIDE)'!$B$13,C132='ჯამი (HIDE)'!$B$14),"",D132-G132)</f>
        <v/>
      </c>
      <c r="I132" s="27" t="str">
        <f>IF(AND(D132=0,G132=0),"",IF(OR(C132='ჯამი (HIDE)'!$B$11,C132='ჯამი (HIDE)'!$B$12,C132='ჯამი (HIDE)'!$B$13,C132='ჯამი (HIDE)'!$B$14),"",G132/D132))</f>
        <v/>
      </c>
    </row>
    <row r="133" spans="1:9">
      <c r="A133" t="str">
        <f t="shared" si="82"/>
        <v>a</v>
      </c>
      <c r="B133" s="34"/>
      <c r="C133" s="7" t="s">
        <v>7</v>
      </c>
      <c r="D133" s="14">
        <f>SUM(D146,D158,D170,D182,D194,D206,D218,D230,D242,D254,D266)</f>
        <v>1004000</v>
      </c>
      <c r="E133" s="14">
        <f>SUM(E146,E158,E170,E182,E194,E206,E218,E230,E242,E254,E266)</f>
        <v>328443.09000000003</v>
      </c>
      <c r="F133" s="14">
        <f>სააგენტო!F9</f>
        <v>650000</v>
      </c>
      <c r="G133" s="14">
        <f t="shared" si="89"/>
        <v>978443.09000000008</v>
      </c>
      <c r="H133" s="14">
        <f>IF(OR(C133='ჯამი (HIDE)'!$B$11,C133='ჯამი (HIDE)'!$B$12,C133='ჯამი (HIDE)'!$B$13,C133='ჯამი (HIDE)'!$B$14),"",D133-G133)</f>
        <v>25556.909999999916</v>
      </c>
      <c r="I133" s="27">
        <f>IF(AND(D133=0,G133=0),"",IF(OR(C133='ჯამი (HIDE)'!$B$11,C133='ჯამი (HIDE)'!$B$12,C133='ჯამი (HIDE)'!$B$13,C133='ჯამი (HIDE)'!$B$14),"",G133/D133))</f>
        <v>0.97454491035856583</v>
      </c>
    </row>
    <row r="134" spans="1:9" hidden="1">
      <c r="A134" t="str">
        <f t="shared" si="82"/>
        <v>b</v>
      </c>
      <c r="B134" s="34"/>
      <c r="C134" s="18" t="s">
        <v>190</v>
      </c>
      <c r="D134" s="14">
        <v>0</v>
      </c>
      <c r="E134" s="14">
        <v>0</v>
      </c>
      <c r="F134" s="14">
        <f>სააგენტო!F10</f>
        <v>0</v>
      </c>
      <c r="G134" s="14">
        <f t="shared" si="89"/>
        <v>0</v>
      </c>
      <c r="H134" s="14" t="str">
        <f>IF(OR(C134='ჯამი (HIDE)'!$B$11,C134='ჯამი (HIDE)'!$B$12,C134='ჯამი (HIDE)'!$B$13,C134='ჯამი (HIDE)'!$B$14),"",D134-G134)</f>
        <v/>
      </c>
      <c r="I134" s="27" t="str">
        <f>IF(AND(D134=0,G134=0),"",IF(OR(C134='ჯამი (HIDE)'!$B$11,C134='ჯამი (HIDE)'!$B$12,C134='ჯამი (HIDE)'!$B$13,C134='ჯამი (HIDE)'!$B$14),"",G134/D134))</f>
        <v/>
      </c>
    </row>
    <row r="135" spans="1:9" hidden="1">
      <c r="A135" t="str">
        <f t="shared" si="82"/>
        <v>b</v>
      </c>
      <c r="B135" s="34"/>
      <c r="C135" s="7" t="s">
        <v>8</v>
      </c>
      <c r="D135" s="14">
        <f t="shared" ref="D135:E135" si="90">SUM(D147,D159,D171,D183,D195,D207,D219,D231,D243,D255,D267)</f>
        <v>0</v>
      </c>
      <c r="E135" s="14">
        <f t="shared" si="90"/>
        <v>0</v>
      </c>
      <c r="F135" s="14">
        <f>სააგენტო!F11</f>
        <v>0</v>
      </c>
      <c r="G135" s="14">
        <f t="shared" si="89"/>
        <v>0</v>
      </c>
      <c r="H135" s="14">
        <f>IF(OR(C135='ჯამი (HIDE)'!$B$11,C135='ჯამი (HIDE)'!$B$12,C135='ჯამი (HIDE)'!$B$13,C135='ჯამი (HIDE)'!$B$14),"",D135-G135)</f>
        <v>0</v>
      </c>
      <c r="I135" s="27" t="str">
        <f>IF(AND(D135=0,G135=0),"",IF(OR(C135='ჯამი (HIDE)'!$B$11,C135='ჯამი (HIDE)'!$B$12,C135='ჯამი (HIDE)'!$B$13,C135='ჯამი (HIDE)'!$B$14),"",G135/D135))</f>
        <v/>
      </c>
    </row>
    <row r="136" spans="1:9" hidden="1">
      <c r="A136" t="str">
        <f t="shared" si="82"/>
        <v>b</v>
      </c>
      <c r="B136" s="34"/>
      <c r="C136" s="7" t="s">
        <v>9</v>
      </c>
      <c r="D136" s="14">
        <f>SUM(D148,D160,D172,D184,D196,D208,D220,D232,D244,D256,D268)</f>
        <v>0</v>
      </c>
      <c r="E136" s="14">
        <f>SUM(E148,E160,E172,E184,E196,E208,E220,E232,E244,E256,E268)</f>
        <v>0</v>
      </c>
      <c r="F136" s="14">
        <f>სააგენტო!F12</f>
        <v>0</v>
      </c>
      <c r="G136" s="14">
        <f t="shared" si="89"/>
        <v>0</v>
      </c>
      <c r="H136" s="14">
        <f>IF(OR(C136='ჯამი (HIDE)'!$B$11,C136='ჯამი (HIDE)'!$B$12,C136='ჯამი (HIDE)'!$B$13,C136='ჯამი (HIDE)'!$B$14),"",D136-G136)</f>
        <v>0</v>
      </c>
      <c r="I136" s="27" t="str">
        <f>IF(AND(D136=0,G136=0),"",IF(OR(C136='ჯამი (HIDE)'!$B$11,C136='ჯამი (HIDE)'!$B$12,C136='ჯამი (HIDE)'!$B$13,C136='ჯამი (HIDE)'!$B$14),"",G136/D136))</f>
        <v/>
      </c>
    </row>
    <row r="137" spans="1:9" hidden="1">
      <c r="A137" t="str">
        <f t="shared" si="82"/>
        <v>b</v>
      </c>
      <c r="B137" s="34"/>
      <c r="C137" s="7" t="s">
        <v>10</v>
      </c>
      <c r="D137" s="14">
        <f t="shared" ref="D137:E142" si="91">SUM(D149,D161,D173,D185,D197,D209,D221,D233,D245,D257,D269)</f>
        <v>0</v>
      </c>
      <c r="E137" s="14">
        <f t="shared" si="91"/>
        <v>0</v>
      </c>
      <c r="F137" s="14">
        <f>სააგენტო!F13</f>
        <v>0</v>
      </c>
      <c r="G137" s="14">
        <f t="shared" si="89"/>
        <v>0</v>
      </c>
      <c r="H137" s="14">
        <f>IF(OR(C137='ჯამი (HIDE)'!$B$11,C137='ჯამი (HIDE)'!$B$12,C137='ჯამი (HIDE)'!$B$13,C137='ჯამი (HIDE)'!$B$14),"",D137-G137)</f>
        <v>0</v>
      </c>
      <c r="I137" s="27" t="str">
        <f>IF(AND(D137=0,G137=0),"",IF(OR(C137='ჯამი (HIDE)'!$B$11,C137='ჯამი (HIDE)'!$B$12,C137='ჯამი (HIDE)'!$B$13,C137='ჯამი (HIDE)'!$B$14),"",G137/D137))</f>
        <v/>
      </c>
    </row>
    <row r="138" spans="1:9">
      <c r="A138" t="str">
        <f t="shared" si="82"/>
        <v>a</v>
      </c>
      <c r="B138" s="34"/>
      <c r="C138" s="7" t="s">
        <v>11</v>
      </c>
      <c r="D138" s="14">
        <f t="shared" si="91"/>
        <v>38200</v>
      </c>
      <c r="E138" s="14">
        <f t="shared" si="91"/>
        <v>14200.560000000001</v>
      </c>
      <c r="F138" s="14">
        <f>სააგენტო!F14</f>
        <v>10000</v>
      </c>
      <c r="G138" s="14">
        <f t="shared" si="89"/>
        <v>24200.560000000001</v>
      </c>
      <c r="H138" s="14">
        <f>IF(OR(C138='ჯამი (HIDE)'!$B$11,C138='ჯამი (HIDE)'!$B$12,C138='ჯამი (HIDE)'!$B$13,C138='ჯამი (HIDE)'!$B$14),"",D138-G138)</f>
        <v>13999.439999999999</v>
      </c>
      <c r="I138" s="27">
        <f>IF(AND(D138=0,G138=0),"",IF(OR(C138='ჯამი (HIDE)'!$B$11,C138='ჯამი (HIDE)'!$B$12,C138='ჯამი (HIDE)'!$B$13,C138='ჯამი (HIDE)'!$B$14),"",G138/D138))</f>
        <v>0.63352251308900531</v>
      </c>
    </row>
    <row r="139" spans="1:9">
      <c r="A139" t="str">
        <f t="shared" si="82"/>
        <v>a</v>
      </c>
      <c r="B139" s="34"/>
      <c r="C139" s="7" t="s">
        <v>12</v>
      </c>
      <c r="D139" s="14">
        <f t="shared" si="91"/>
        <v>10300</v>
      </c>
      <c r="E139" s="14">
        <f t="shared" si="91"/>
        <v>7412.6600000000008</v>
      </c>
      <c r="F139" s="14">
        <f>სააგენტო!F15</f>
        <v>2000</v>
      </c>
      <c r="G139" s="14">
        <f t="shared" si="89"/>
        <v>9412.66</v>
      </c>
      <c r="H139" s="14">
        <f>IF(OR(C139='ჯამი (HIDE)'!$B$11,C139='ჯამი (HIDE)'!$B$12,C139='ჯამი (HIDE)'!$B$13,C139='ჯამი (HIDE)'!$B$14),"",D139-G139)</f>
        <v>887.34000000000015</v>
      </c>
      <c r="I139" s="27">
        <f>IF(AND(D139=0,G139=0),"",IF(OR(C139='ჯამი (HIDE)'!$B$11,C139='ჯამი (HIDE)'!$B$12,C139='ჯამი (HIDE)'!$B$13,C139='ჯამი (HIDE)'!$B$14),"",G139/D139))</f>
        <v>0.91385048543689318</v>
      </c>
    </row>
    <row r="140" spans="1:9" ht="15.75" thickBot="1">
      <c r="A140" t="str">
        <f t="shared" si="82"/>
        <v>a</v>
      </c>
      <c r="B140" s="33"/>
      <c r="C140" s="5" t="s">
        <v>13</v>
      </c>
      <c r="D140" s="13">
        <f t="shared" si="91"/>
        <v>48000</v>
      </c>
      <c r="E140" s="13">
        <f t="shared" si="91"/>
        <v>50</v>
      </c>
      <c r="F140" s="13">
        <f>სააგენტო!F16</f>
        <v>10000</v>
      </c>
      <c r="G140" s="13">
        <f t="shared" si="89"/>
        <v>10050</v>
      </c>
      <c r="H140" s="13">
        <f>IF(OR(C140='ჯამი (HIDE)'!$B$11,C140='ჯამი (HIDE)'!$B$12,C140='ჯამი (HIDE)'!$B$13,C140='ჯამი (HIDE)'!$B$14),"",D140-G140)</f>
        <v>37950</v>
      </c>
      <c r="I140" s="26">
        <f>IF(AND(D140=0,G140=0),"",IF(OR(C140='ჯამი (HIDE)'!$B$11,C140='ჯამი (HIDE)'!$B$12,C140='ჯამი (HIDE)'!$B$13,C140='ჯამი (HIDE)'!$B$14),"",G140/D140))</f>
        <v>0.20937500000000001</v>
      </c>
    </row>
    <row r="141" spans="1:9" ht="15.75" hidden="1" thickBot="1">
      <c r="A141" t="str">
        <f t="shared" si="82"/>
        <v>b</v>
      </c>
      <c r="B141" s="33"/>
      <c r="C141" s="5" t="s">
        <v>14</v>
      </c>
      <c r="D141" s="13">
        <f t="shared" si="91"/>
        <v>0</v>
      </c>
      <c r="E141" s="13">
        <f t="shared" si="91"/>
        <v>0</v>
      </c>
      <c r="F141" s="13">
        <f>სააგენტო!F17</f>
        <v>0</v>
      </c>
      <c r="G141" s="13">
        <f t="shared" si="89"/>
        <v>0</v>
      </c>
      <c r="H141" s="13">
        <f>IF(OR(C141='ჯამი (HIDE)'!$B$11,C141='ჯამი (HIDE)'!$B$12,C141='ჯამი (HIDE)'!$B$13,C141='ჯამი (HIDE)'!$B$14),"",D141-G141)</f>
        <v>0</v>
      </c>
      <c r="I141" s="26" t="str">
        <f>IF(AND(D141=0,G141=0),"",IF(OR(C141='ჯამი (HIDE)'!$B$11,C141='ჯამი (HIDE)'!$B$12,C141='ჯამი (HIDE)'!$B$13,C141='ჯამი (HIDE)'!$B$14),"",G141/D141))</f>
        <v/>
      </c>
    </row>
    <row r="142" spans="1:9" ht="15.75" hidden="1" thickBot="1">
      <c r="A142" t="str">
        <f t="shared" si="82"/>
        <v>b</v>
      </c>
      <c r="B142" s="35"/>
      <c r="C142" s="9" t="s">
        <v>15</v>
      </c>
      <c r="D142" s="15">
        <f t="shared" si="91"/>
        <v>0</v>
      </c>
      <c r="E142" s="15">
        <f t="shared" si="91"/>
        <v>0</v>
      </c>
      <c r="F142" s="15">
        <f>სააგენტო!F18</f>
        <v>0</v>
      </c>
      <c r="G142" s="15">
        <f t="shared" si="89"/>
        <v>0</v>
      </c>
      <c r="H142" s="15">
        <f>IF(OR(C142='ჯამი (HIDE)'!$B$11,C142='ჯამი (HIDE)'!$B$12,C142='ჯამი (HIDE)'!$B$13,C142='ჯამი (HIDE)'!$B$14),"",D142-G142)</f>
        <v>0</v>
      </c>
      <c r="I142" s="28" t="str">
        <f>IF(AND(D142=0,G142=0),"",IF(OR(C142='ჯამი (HIDE)'!$B$11,C142='ჯამი (HIDE)'!$B$12,C142='ჯამი (HIDE)'!$B$13,C142='ჯამი (HIDE)'!$B$14),"",G142/D142))</f>
        <v/>
      </c>
    </row>
    <row r="143" spans="1:9" ht="31.5" hidden="1" customHeight="1" thickTop="1" thickBot="1">
      <c r="A143" t="s">
        <v>199</v>
      </c>
      <c r="B143" s="2" t="s">
        <v>31</v>
      </c>
      <c r="C143" s="30" t="s">
        <v>32</v>
      </c>
      <c r="D143" s="3">
        <v>5025000</v>
      </c>
      <c r="E143" s="3">
        <f>SUM(E144,E152,E153,E154)</f>
        <v>1505023.77</v>
      </c>
      <c r="F143" s="3"/>
      <c r="G143" s="3">
        <f t="shared" si="89"/>
        <v>1505023.77</v>
      </c>
      <c r="H143" s="3">
        <f>IF(OR(C143='ჯამი (HIDE)'!$B$11,C143='ჯამი (HIDE)'!$B$12,C143='ჯამი (HIDE)'!$B$13,C143='ჯამი (HIDE)'!$B$14),"",D143-G143)</f>
        <v>3519976.23</v>
      </c>
      <c r="I143" s="25">
        <f>IF(AND(D143=0,G143=0),"",IF(OR(C143='ჯამი (HIDE)'!$B$11,C143='ჯამი (HIDE)'!$B$12,C143='ჯამი (HIDE)'!$B$13,C143='ჯამი (HIDE)'!$B$14),"",G143/D143))</f>
        <v>0.29950721791044776</v>
      </c>
    </row>
    <row r="144" spans="1:9" ht="15.75" hidden="1" thickBot="1">
      <c r="A144" t="s">
        <v>199</v>
      </c>
      <c r="B144" s="33"/>
      <c r="C144" s="5" t="s">
        <v>5</v>
      </c>
      <c r="D144" s="13">
        <v>4977000</v>
      </c>
      <c r="E144" s="13">
        <f>SUM(E145:E151)</f>
        <v>1504973.77</v>
      </c>
      <c r="F144" s="13"/>
      <c r="G144" s="13">
        <f t="shared" si="89"/>
        <v>1504973.77</v>
      </c>
      <c r="H144" s="13">
        <f>IF(OR(C144='ჯამი (HIDE)'!$B$11,C144='ჯამი (HIDE)'!$B$12,C144='ჯამი (HIDE)'!$B$13,C144='ჯამი (HIDE)'!$B$14),"",D144-G144)</f>
        <v>3472026.23</v>
      </c>
      <c r="I144" s="26">
        <f>IF(AND(D144=0,G144=0),"",IF(OR(C144='ჯამი (HIDE)'!$B$11,C144='ჯამი (HIDE)'!$B$12,C144='ჯამი (HIDE)'!$B$13,C144='ჯამი (HIDE)'!$B$14),"",G144/D144))</f>
        <v>0.30238572835041189</v>
      </c>
    </row>
    <row r="145" spans="1:9" ht="15.75" hidden="1" thickBot="1">
      <c r="A145" t="s">
        <v>199</v>
      </c>
      <c r="B145" s="34"/>
      <c r="C145" s="7" t="s">
        <v>6</v>
      </c>
      <c r="D145" s="14">
        <v>4100000</v>
      </c>
      <c r="E145" s="14">
        <v>1263131.3</v>
      </c>
      <c r="F145" s="14"/>
      <c r="G145" s="14">
        <f t="shared" si="89"/>
        <v>1263131.3</v>
      </c>
      <c r="H145" s="14">
        <f>IF(OR(C145='ჯამი (HIDE)'!$B$11,C145='ჯამი (HIDE)'!$B$12,C145='ჯამი (HIDE)'!$B$13,C145='ჯამი (HIDE)'!$B$14),"",D145-G145)</f>
        <v>2836868.7</v>
      </c>
      <c r="I145" s="27">
        <f>IF(AND(D145=0,G145=0),"",IF(OR(C145='ჯამი (HIDE)'!$B$11,C145='ჯამი (HIDE)'!$B$12,C145='ჯამი (HIDE)'!$B$13,C145='ჯამი (HIDE)'!$B$14),"",G145/D145))</f>
        <v>0.30808080487804879</v>
      </c>
    </row>
    <row r="146" spans="1:9" ht="15.75" hidden="1" thickBot="1">
      <c r="A146" t="s">
        <v>199</v>
      </c>
      <c r="B146" s="34"/>
      <c r="C146" s="7" t="s">
        <v>7</v>
      </c>
      <c r="D146" s="14">
        <v>850000</v>
      </c>
      <c r="E146" s="14">
        <v>227511.18</v>
      </c>
      <c r="F146" s="14"/>
      <c r="G146" s="14">
        <f t="shared" si="89"/>
        <v>227511.18</v>
      </c>
      <c r="H146" s="14">
        <f>IF(OR(C146='ჯამი (HIDE)'!$B$11,C146='ჯამი (HIDE)'!$B$12,C146='ჯამი (HIDE)'!$B$13,C146='ჯამი (HIDE)'!$B$14),"",D146-G146)</f>
        <v>622488.82000000007</v>
      </c>
      <c r="I146" s="27">
        <f>IF(AND(D146=0,G146=0),"",IF(OR(C146='ჯამი (HIDE)'!$B$11,C146='ჯამი (HIDE)'!$B$12,C146='ჯამი (HIDE)'!$B$13,C146='ჯამი (HIDE)'!$B$14),"",G146/D146))</f>
        <v>0.26766021176470589</v>
      </c>
    </row>
    <row r="147" spans="1:9" ht="15.75" hidden="1" thickBot="1">
      <c r="A147" t="s">
        <v>199</v>
      </c>
      <c r="B147" s="34"/>
      <c r="C147" s="7" t="s">
        <v>8</v>
      </c>
      <c r="D147" s="14">
        <v>0</v>
      </c>
      <c r="E147" s="14"/>
      <c r="F147" s="14"/>
      <c r="G147" s="14">
        <f t="shared" si="89"/>
        <v>0</v>
      </c>
      <c r="H147" s="14">
        <f>IF(OR(C147='ჯამი (HIDE)'!$B$11,C147='ჯამი (HIDE)'!$B$12,C147='ჯამი (HIDE)'!$B$13,C147='ჯამი (HIDE)'!$B$14),"",D147-G147)</f>
        <v>0</v>
      </c>
      <c r="I147" s="27" t="str">
        <f>IF(AND(D147=0,G147=0),"",IF(OR(C147='ჯამი (HIDE)'!$B$11,C147='ჯამი (HIDE)'!$B$12,C147='ჯამი (HIDE)'!$B$13,C147='ჯამი (HIDE)'!$B$14),"",G147/D147))</f>
        <v/>
      </c>
    </row>
    <row r="148" spans="1:9" ht="15.75" hidden="1" thickBot="1">
      <c r="A148" t="s">
        <v>199</v>
      </c>
      <c r="B148" s="34"/>
      <c r="C148" s="7" t="s">
        <v>9</v>
      </c>
      <c r="D148" s="14">
        <v>0</v>
      </c>
      <c r="E148" s="14"/>
      <c r="F148" s="14"/>
      <c r="G148" s="14">
        <f t="shared" si="89"/>
        <v>0</v>
      </c>
      <c r="H148" s="14">
        <f>IF(OR(C148='ჯამი (HIDE)'!$B$11,C148='ჯამი (HIDE)'!$B$12,C148='ჯამი (HIDE)'!$B$13,C148='ჯამი (HIDE)'!$B$14),"",D148-G148)</f>
        <v>0</v>
      </c>
      <c r="I148" s="27" t="str">
        <f>IF(AND(D148=0,G148=0),"",IF(OR(C148='ჯამი (HIDE)'!$B$11,C148='ჯამი (HIDE)'!$B$12,C148='ჯამი (HIDE)'!$B$13,C148='ჯამი (HIDE)'!$B$14),"",G148/D148))</f>
        <v/>
      </c>
    </row>
    <row r="149" spans="1:9" ht="15.75" hidden="1" thickBot="1">
      <c r="A149" t="s">
        <v>199</v>
      </c>
      <c r="B149" s="34"/>
      <c r="C149" s="7" t="s">
        <v>10</v>
      </c>
      <c r="D149" s="14">
        <v>0</v>
      </c>
      <c r="E149" s="14"/>
      <c r="F149" s="14"/>
      <c r="G149" s="14">
        <f t="shared" si="89"/>
        <v>0</v>
      </c>
      <c r="H149" s="14">
        <f>IF(OR(C149='ჯამი (HIDE)'!$B$11,C149='ჯამი (HIDE)'!$B$12,C149='ჯამი (HIDE)'!$B$13,C149='ჯამი (HIDE)'!$B$14),"",D149-G149)</f>
        <v>0</v>
      </c>
      <c r="I149" s="27" t="str">
        <f>IF(AND(D149=0,G149=0),"",IF(OR(C149='ჯამი (HIDE)'!$B$11,C149='ჯამი (HIDE)'!$B$12,C149='ჯამი (HIDE)'!$B$13,C149='ჯამი (HIDE)'!$B$14),"",G149/D149))</f>
        <v/>
      </c>
    </row>
    <row r="150" spans="1:9" ht="15.75" hidden="1" thickBot="1">
      <c r="A150" t="s">
        <v>199</v>
      </c>
      <c r="B150" s="34"/>
      <c r="C150" s="7" t="s">
        <v>11</v>
      </c>
      <c r="D150" s="14">
        <v>20000</v>
      </c>
      <c r="E150" s="14">
        <v>8621.3700000000008</v>
      </c>
      <c r="F150" s="14"/>
      <c r="G150" s="14">
        <f t="shared" si="89"/>
        <v>8621.3700000000008</v>
      </c>
      <c r="H150" s="14">
        <f>IF(OR(C150='ჯამი (HIDE)'!$B$11,C150='ჯამი (HIDE)'!$B$12,C150='ჯამი (HIDE)'!$B$13,C150='ჯამი (HIDE)'!$B$14),"",D150-G150)</f>
        <v>11378.63</v>
      </c>
      <c r="I150" s="27">
        <f>IF(AND(D150=0,G150=0),"",IF(OR(C150='ჯამი (HIDE)'!$B$11,C150='ჯამი (HIDE)'!$B$12,C150='ჯამი (HIDE)'!$B$13,C150='ჯამი (HIDE)'!$B$14),"",G150/D150))</f>
        <v>0.43106850000000002</v>
      </c>
    </row>
    <row r="151" spans="1:9" ht="15.75" hidden="1" thickBot="1">
      <c r="A151" t="s">
        <v>199</v>
      </c>
      <c r="B151" s="34"/>
      <c r="C151" s="7" t="s">
        <v>12</v>
      </c>
      <c r="D151" s="14">
        <v>7000</v>
      </c>
      <c r="E151" s="14">
        <v>5709.92</v>
      </c>
      <c r="F151" s="14"/>
      <c r="G151" s="14">
        <f t="shared" si="89"/>
        <v>5709.92</v>
      </c>
      <c r="H151" s="14">
        <f>IF(OR(C151='ჯამი (HIDE)'!$B$11,C151='ჯამი (HIDE)'!$B$12,C151='ჯამი (HIDE)'!$B$13,C151='ჯამი (HIDE)'!$B$14),"",D151-G151)</f>
        <v>1290.08</v>
      </c>
      <c r="I151" s="27">
        <f>IF(AND(D151=0,G151=0),"",IF(OR(C151='ჯამი (HIDE)'!$B$11,C151='ჯამი (HIDE)'!$B$12,C151='ჯამი (HIDE)'!$B$13,C151='ჯამი (HIDE)'!$B$14),"",G151/D151))</f>
        <v>0.81570285714285717</v>
      </c>
    </row>
    <row r="152" spans="1:9" ht="15.75" hidden="1" thickBot="1">
      <c r="A152" t="s">
        <v>199</v>
      </c>
      <c r="B152" s="33"/>
      <c r="C152" s="5" t="s">
        <v>13</v>
      </c>
      <c r="D152" s="13">
        <v>48000</v>
      </c>
      <c r="E152" s="13">
        <v>50</v>
      </c>
      <c r="F152" s="13"/>
      <c r="G152" s="13">
        <f t="shared" si="89"/>
        <v>50</v>
      </c>
      <c r="H152" s="13">
        <f>IF(OR(C152='ჯამი (HIDE)'!$B$11,C152='ჯამი (HIDE)'!$B$12,C152='ჯამი (HIDE)'!$B$13,C152='ჯამი (HIDE)'!$B$14),"",D152-G152)</f>
        <v>47950</v>
      </c>
      <c r="I152" s="26">
        <f>IF(AND(D152=0,G152=0),"",IF(OR(C152='ჯამი (HIDE)'!$B$11,C152='ჯამი (HIDE)'!$B$12,C152='ჯამი (HIDE)'!$B$13,C152='ჯამი (HIDE)'!$B$14),"",G152/D152))</f>
        <v>1.0416666666666667E-3</v>
      </c>
    </row>
    <row r="153" spans="1:9" ht="15.75" hidden="1" thickBot="1">
      <c r="A153" t="s">
        <v>199</v>
      </c>
      <c r="B153" s="33"/>
      <c r="C153" s="5" t="s">
        <v>14</v>
      </c>
      <c r="D153" s="13">
        <v>0</v>
      </c>
      <c r="E153" s="13"/>
      <c r="F153" s="13"/>
      <c r="G153" s="13">
        <f t="shared" si="89"/>
        <v>0</v>
      </c>
      <c r="H153" s="13">
        <f>IF(OR(C153='ჯამი (HIDE)'!$B$11,C153='ჯამი (HIDE)'!$B$12,C153='ჯამი (HIDE)'!$B$13,C153='ჯამი (HIDE)'!$B$14),"",D153-G153)</f>
        <v>0</v>
      </c>
      <c r="I153" s="26" t="str">
        <f>IF(AND(D153=0,G153=0),"",IF(OR(C153='ჯამი (HIDE)'!$B$11,C153='ჯამი (HIDE)'!$B$12,C153='ჯამი (HIDE)'!$B$13,C153='ჯამი (HIDE)'!$B$14),"",G153/D153))</f>
        <v/>
      </c>
    </row>
    <row r="154" spans="1:9" ht="15.75" hidden="1" thickBot="1">
      <c r="A154" t="s">
        <v>199</v>
      </c>
      <c r="B154" s="35"/>
      <c r="C154" s="9" t="s">
        <v>15</v>
      </c>
      <c r="D154" s="15">
        <v>0</v>
      </c>
      <c r="E154" s="15"/>
      <c r="F154" s="15"/>
      <c r="G154" s="15">
        <f t="shared" si="89"/>
        <v>0</v>
      </c>
      <c r="H154" s="15">
        <f>IF(OR(C154='ჯამი (HIDE)'!$B$11,C154='ჯამი (HIDE)'!$B$12,C154='ჯამი (HIDE)'!$B$13,C154='ჯამი (HIDE)'!$B$14),"",D154-G154)</f>
        <v>0</v>
      </c>
      <c r="I154" s="28" t="str">
        <f>IF(AND(D154=0,G154=0),"",IF(OR(C154='ჯამი (HIDE)'!$B$11,C154='ჯამი (HIDE)'!$B$12,C154='ჯამი (HIDE)'!$B$13,C154='ჯამი (HIDE)'!$B$14),"",G154/D154))</f>
        <v/>
      </c>
    </row>
    <row r="155" spans="1:9" ht="31.5" hidden="1" thickTop="1" thickBot="1">
      <c r="A155" t="s">
        <v>199</v>
      </c>
      <c r="B155" s="2" t="s">
        <v>33</v>
      </c>
      <c r="C155" s="30" t="s">
        <v>34</v>
      </c>
      <c r="D155" s="3">
        <v>38900</v>
      </c>
      <c r="E155" s="3">
        <f>SUM(E156,E164,E165,E166)</f>
        <v>25151.77</v>
      </c>
      <c r="F155" s="3"/>
      <c r="G155" s="3">
        <f t="shared" si="89"/>
        <v>25151.77</v>
      </c>
      <c r="H155" s="3">
        <f>IF(OR(C155='ჯამი (HIDE)'!$B$11,C155='ჯამი (HIDE)'!$B$12,C155='ჯამი (HIDE)'!$B$13,C155='ჯამი (HIDE)'!$B$14),"",D155-G155)</f>
        <v>13748.23</v>
      </c>
      <c r="I155" s="25">
        <f>IF(AND(D155=0,G155=0),"",IF(OR(C155='ჯამი (HIDE)'!$B$11,C155='ჯამი (HIDE)'!$B$12,C155='ჯამი (HIDE)'!$B$13,C155='ჯამი (HIDE)'!$B$14),"",G155/D155))</f>
        <v>0.64657506426735223</v>
      </c>
    </row>
    <row r="156" spans="1:9" ht="15.75" hidden="1" thickBot="1">
      <c r="A156" t="s">
        <v>199</v>
      </c>
      <c r="B156" s="33"/>
      <c r="C156" s="5" t="s">
        <v>5</v>
      </c>
      <c r="D156" s="13">
        <v>38900</v>
      </c>
      <c r="E156" s="13">
        <f>SUM(E157:E163)</f>
        <v>25151.77</v>
      </c>
      <c r="F156" s="13"/>
      <c r="G156" s="13">
        <f t="shared" si="89"/>
        <v>25151.77</v>
      </c>
      <c r="H156" s="13">
        <f>IF(OR(C156='ჯამი (HIDE)'!$B$11,C156='ჯამი (HIDE)'!$B$12,C156='ჯამი (HIDE)'!$B$13,C156='ჯამი (HIDE)'!$B$14),"",D156-G156)</f>
        <v>13748.23</v>
      </c>
      <c r="I156" s="26">
        <f>IF(AND(D156=0,G156=0),"",IF(OR(C156='ჯამი (HIDE)'!$B$11,C156='ჯამი (HIDE)'!$B$12,C156='ჯამი (HIDE)'!$B$13,C156='ჯამი (HIDE)'!$B$14),"",G156/D156))</f>
        <v>0.64657506426735223</v>
      </c>
    </row>
    <row r="157" spans="1:9" ht="15.75" hidden="1" thickBot="1">
      <c r="A157" t="s">
        <v>199</v>
      </c>
      <c r="B157" s="34"/>
      <c r="C157" s="7" t="s">
        <v>6</v>
      </c>
      <c r="D157" s="14">
        <v>0</v>
      </c>
      <c r="E157" s="14"/>
      <c r="F157" s="14"/>
      <c r="G157" s="14">
        <f t="shared" si="89"/>
        <v>0</v>
      </c>
      <c r="H157" s="14">
        <f>IF(OR(C157='ჯამი (HIDE)'!$B$11,C157='ჯამი (HIDE)'!$B$12,C157='ჯამი (HIDE)'!$B$13,C157='ჯამი (HIDE)'!$B$14),"",D157-G157)</f>
        <v>0</v>
      </c>
      <c r="I157" s="27" t="str">
        <f>IF(AND(D157=0,G157=0),"",IF(OR(C157='ჯამი (HIDE)'!$B$11,C157='ჯამი (HIDE)'!$B$12,C157='ჯამი (HIDE)'!$B$13,C157='ჯამი (HIDE)'!$B$14),"",G157/D157))</f>
        <v/>
      </c>
    </row>
    <row r="158" spans="1:9" ht="15.75" hidden="1" thickBot="1">
      <c r="A158" t="s">
        <v>199</v>
      </c>
      <c r="B158" s="34"/>
      <c r="C158" s="7" t="s">
        <v>7</v>
      </c>
      <c r="D158" s="14">
        <v>36500</v>
      </c>
      <c r="E158" s="14">
        <v>24918.06</v>
      </c>
      <c r="F158" s="14"/>
      <c r="G158" s="14">
        <f t="shared" si="89"/>
        <v>24918.06</v>
      </c>
      <c r="H158" s="14">
        <f>IF(OR(C158='ჯამი (HIDE)'!$B$11,C158='ჯამი (HIDE)'!$B$12,C158='ჯამი (HIDE)'!$B$13,C158='ჯამი (HIDE)'!$B$14),"",D158-G158)</f>
        <v>11581.939999999999</v>
      </c>
      <c r="I158" s="27">
        <f>IF(AND(D158=0,G158=0),"",IF(OR(C158='ჯამი (HIDE)'!$B$11,C158='ჯამი (HIDE)'!$B$12,C158='ჯამი (HIDE)'!$B$13,C158='ჯამი (HIDE)'!$B$14),"",G158/D158))</f>
        <v>0.6826865753424658</v>
      </c>
    </row>
    <row r="159" spans="1:9" ht="15.75" hidden="1" thickBot="1">
      <c r="A159" t="s">
        <v>199</v>
      </c>
      <c r="B159" s="34"/>
      <c r="C159" s="7" t="s">
        <v>8</v>
      </c>
      <c r="D159" s="14">
        <v>0</v>
      </c>
      <c r="E159" s="14"/>
      <c r="F159" s="14"/>
      <c r="G159" s="14">
        <f t="shared" si="89"/>
        <v>0</v>
      </c>
      <c r="H159" s="14">
        <f>IF(OR(C159='ჯამი (HIDE)'!$B$11,C159='ჯამი (HIDE)'!$B$12,C159='ჯამი (HIDE)'!$B$13,C159='ჯამი (HIDE)'!$B$14),"",D159-G159)</f>
        <v>0</v>
      </c>
      <c r="I159" s="27" t="str">
        <f>IF(AND(D159=0,G159=0),"",IF(OR(C159='ჯამი (HIDE)'!$B$11,C159='ჯამი (HIDE)'!$B$12,C159='ჯამი (HIDE)'!$B$13,C159='ჯამი (HIDE)'!$B$14),"",G159/D159))</f>
        <v/>
      </c>
    </row>
    <row r="160" spans="1:9" ht="15.75" hidden="1" thickBot="1">
      <c r="A160" t="s">
        <v>199</v>
      </c>
      <c r="B160" s="34"/>
      <c r="C160" s="7" t="s">
        <v>9</v>
      </c>
      <c r="D160" s="14">
        <v>0</v>
      </c>
      <c r="E160" s="14"/>
      <c r="F160" s="14"/>
      <c r="G160" s="14">
        <f t="shared" si="89"/>
        <v>0</v>
      </c>
      <c r="H160" s="14">
        <f>IF(OR(C160='ჯამი (HIDE)'!$B$11,C160='ჯამი (HIDE)'!$B$12,C160='ჯამი (HIDE)'!$B$13,C160='ჯამი (HIDE)'!$B$14),"",D160-G160)</f>
        <v>0</v>
      </c>
      <c r="I160" s="27" t="str">
        <f>IF(AND(D160=0,G160=0),"",IF(OR(C160='ჯამი (HIDE)'!$B$11,C160='ჯამი (HIDE)'!$B$12,C160='ჯამი (HIDE)'!$B$13,C160='ჯამი (HIDE)'!$B$14),"",G160/D160))</f>
        <v/>
      </c>
    </row>
    <row r="161" spans="1:9" ht="15.75" hidden="1" thickBot="1">
      <c r="A161" t="s">
        <v>199</v>
      </c>
      <c r="B161" s="34"/>
      <c r="C161" s="7" t="s">
        <v>10</v>
      </c>
      <c r="D161" s="14">
        <v>0</v>
      </c>
      <c r="E161" s="14"/>
      <c r="F161" s="14"/>
      <c r="G161" s="14">
        <f t="shared" si="89"/>
        <v>0</v>
      </c>
      <c r="H161" s="14">
        <f>IF(OR(C161='ჯამი (HIDE)'!$B$11,C161='ჯამი (HIDE)'!$B$12,C161='ჯამი (HIDE)'!$B$13,C161='ჯამი (HIDE)'!$B$14),"",D161-G161)</f>
        <v>0</v>
      </c>
      <c r="I161" s="27" t="str">
        <f>IF(AND(D161=0,G161=0),"",IF(OR(C161='ჯამი (HIDE)'!$B$11,C161='ჯამი (HIDE)'!$B$12,C161='ჯამი (HIDE)'!$B$13,C161='ჯამი (HIDE)'!$B$14),"",G161/D161))</f>
        <v/>
      </c>
    </row>
    <row r="162" spans="1:9" ht="15.75" hidden="1" thickBot="1">
      <c r="A162" t="s">
        <v>199</v>
      </c>
      <c r="B162" s="34"/>
      <c r="C162" s="7" t="s">
        <v>11</v>
      </c>
      <c r="D162" s="14">
        <v>2000</v>
      </c>
      <c r="E162" s="14"/>
      <c r="F162" s="14"/>
      <c r="G162" s="14">
        <f t="shared" si="89"/>
        <v>0</v>
      </c>
      <c r="H162" s="14">
        <f>IF(OR(C162='ჯამი (HIDE)'!$B$11,C162='ჯამი (HIDE)'!$B$12,C162='ჯამი (HIDE)'!$B$13,C162='ჯამი (HIDE)'!$B$14),"",D162-G162)</f>
        <v>2000</v>
      </c>
      <c r="I162" s="27">
        <f>IF(AND(D162=0,G162=0),"",IF(OR(C162='ჯამი (HIDE)'!$B$11,C162='ჯამი (HIDE)'!$B$12,C162='ჯამი (HIDE)'!$B$13,C162='ჯამი (HIDE)'!$B$14),"",G162/D162))</f>
        <v>0</v>
      </c>
    </row>
    <row r="163" spans="1:9" ht="15.75" hidden="1" thickBot="1">
      <c r="A163" t="s">
        <v>199</v>
      </c>
      <c r="B163" s="34"/>
      <c r="C163" s="7" t="s">
        <v>12</v>
      </c>
      <c r="D163" s="14">
        <v>400</v>
      </c>
      <c r="E163" s="14">
        <v>233.71</v>
      </c>
      <c r="F163" s="14"/>
      <c r="G163" s="14">
        <f t="shared" si="89"/>
        <v>233.71</v>
      </c>
      <c r="H163" s="14">
        <f>IF(OR(C163='ჯამი (HIDE)'!$B$11,C163='ჯამი (HIDE)'!$B$12,C163='ჯამი (HIDE)'!$B$13,C163='ჯამი (HIDE)'!$B$14),"",D163-G163)</f>
        <v>166.29</v>
      </c>
      <c r="I163" s="27">
        <f>IF(AND(D163=0,G163=0),"",IF(OR(C163='ჯამი (HIDE)'!$B$11,C163='ჯამი (HIDE)'!$B$12,C163='ჯამი (HIDE)'!$B$13,C163='ჯამი (HIDE)'!$B$14),"",G163/D163))</f>
        <v>0.58427499999999999</v>
      </c>
    </row>
    <row r="164" spans="1:9" ht="15.75" hidden="1" thickBot="1">
      <c r="A164" t="s">
        <v>199</v>
      </c>
      <c r="B164" s="33"/>
      <c r="C164" s="5" t="s">
        <v>13</v>
      </c>
      <c r="D164" s="13">
        <v>0</v>
      </c>
      <c r="E164" s="13"/>
      <c r="F164" s="13"/>
      <c r="G164" s="13">
        <f t="shared" si="89"/>
        <v>0</v>
      </c>
      <c r="H164" s="13">
        <f>IF(OR(C164='ჯამი (HIDE)'!$B$11,C164='ჯამი (HIDE)'!$B$12,C164='ჯამი (HIDE)'!$B$13,C164='ჯამი (HIDE)'!$B$14),"",D164-G164)</f>
        <v>0</v>
      </c>
      <c r="I164" s="26" t="str">
        <f>IF(AND(D164=0,G164=0),"",IF(OR(C164='ჯამი (HIDE)'!$B$11,C164='ჯამი (HIDE)'!$B$12,C164='ჯამი (HIDE)'!$B$13,C164='ჯამი (HIDE)'!$B$14),"",G164/D164))</f>
        <v/>
      </c>
    </row>
    <row r="165" spans="1:9" ht="15.75" hidden="1" thickBot="1">
      <c r="A165" t="s">
        <v>199</v>
      </c>
      <c r="B165" s="33"/>
      <c r="C165" s="5" t="s">
        <v>14</v>
      </c>
      <c r="D165" s="13">
        <v>0</v>
      </c>
      <c r="E165" s="13"/>
      <c r="F165" s="13"/>
      <c r="G165" s="13">
        <f t="shared" si="89"/>
        <v>0</v>
      </c>
      <c r="H165" s="13">
        <f>IF(OR(C165='ჯამი (HIDE)'!$B$11,C165='ჯამი (HIDE)'!$B$12,C165='ჯამი (HIDE)'!$B$13,C165='ჯამი (HIDE)'!$B$14),"",D165-G165)</f>
        <v>0</v>
      </c>
      <c r="I165" s="26" t="str">
        <f>IF(AND(D165=0,G165=0),"",IF(OR(C165='ჯამი (HIDE)'!$B$11,C165='ჯამი (HIDE)'!$B$12,C165='ჯამი (HIDE)'!$B$13,C165='ჯამი (HIDE)'!$B$14),"",G165/D165))</f>
        <v/>
      </c>
    </row>
    <row r="166" spans="1:9" ht="15.75" hidden="1" thickBot="1">
      <c r="A166" t="s">
        <v>199</v>
      </c>
      <c r="B166" s="35"/>
      <c r="C166" s="9" t="s">
        <v>15</v>
      </c>
      <c r="D166" s="15">
        <v>0</v>
      </c>
      <c r="E166" s="15"/>
      <c r="F166" s="15"/>
      <c r="G166" s="15">
        <f t="shared" si="89"/>
        <v>0</v>
      </c>
      <c r="H166" s="15">
        <f>IF(OR(C166='ჯამი (HIDE)'!$B$11,C166='ჯამი (HIDE)'!$B$12,C166='ჯამი (HIDE)'!$B$13,C166='ჯამი (HIDE)'!$B$14),"",D166-G166)</f>
        <v>0</v>
      </c>
      <c r="I166" s="28" t="str">
        <f>IF(AND(D166=0,G166=0),"",IF(OR(C166='ჯამი (HIDE)'!$B$11,C166='ჯამი (HIDE)'!$B$12,C166='ჯამი (HIDE)'!$B$13,C166='ჯამი (HIDE)'!$B$14),"",G166/D166))</f>
        <v/>
      </c>
    </row>
    <row r="167" spans="1:9" ht="31.5" hidden="1" thickTop="1" thickBot="1">
      <c r="A167" t="s">
        <v>199</v>
      </c>
      <c r="B167" s="2" t="s">
        <v>35</v>
      </c>
      <c r="C167" s="30" t="s">
        <v>36</v>
      </c>
      <c r="D167" s="3">
        <v>24700</v>
      </c>
      <c r="E167" s="3">
        <f>SUM(E168,E176,E177,E178)</f>
        <v>13938</v>
      </c>
      <c r="F167" s="3"/>
      <c r="G167" s="3">
        <f t="shared" si="89"/>
        <v>13938</v>
      </c>
      <c r="H167" s="3">
        <f>IF(OR(C167='ჯამი (HIDE)'!$B$11,C167='ჯამი (HIDE)'!$B$12,C167='ჯამი (HIDE)'!$B$13,C167='ჯამი (HIDE)'!$B$14),"",D167-G167)</f>
        <v>10762</v>
      </c>
      <c r="I167" s="25">
        <f>IF(AND(D167=0,G167=0),"",IF(OR(C167='ჯამი (HIDE)'!$B$11,C167='ჯამი (HIDE)'!$B$12,C167='ჯამი (HIDE)'!$B$13,C167='ჯამი (HIDE)'!$B$14),"",G167/D167))</f>
        <v>0.56429149797570854</v>
      </c>
    </row>
    <row r="168" spans="1:9" ht="15.75" hidden="1" thickBot="1">
      <c r="A168" t="s">
        <v>199</v>
      </c>
      <c r="B168" s="33"/>
      <c r="C168" s="5" t="s">
        <v>5</v>
      </c>
      <c r="D168" s="13">
        <v>24700</v>
      </c>
      <c r="E168" s="13">
        <f>SUM(E169:E175)</f>
        <v>13938</v>
      </c>
      <c r="F168" s="13"/>
      <c r="G168" s="13">
        <f t="shared" si="89"/>
        <v>13938</v>
      </c>
      <c r="H168" s="13">
        <f>IF(OR(C168='ჯამი (HIDE)'!$B$11,C168='ჯამი (HIDE)'!$B$12,C168='ჯამი (HIDE)'!$B$13,C168='ჯამი (HIDE)'!$B$14),"",D168-G168)</f>
        <v>10762</v>
      </c>
      <c r="I168" s="26">
        <f>IF(AND(D168=0,G168=0),"",IF(OR(C168='ჯამი (HIDE)'!$B$11,C168='ჯამი (HIDE)'!$B$12,C168='ჯამი (HIDE)'!$B$13,C168='ჯამი (HIDE)'!$B$14),"",G168/D168))</f>
        <v>0.56429149797570854</v>
      </c>
    </row>
    <row r="169" spans="1:9" ht="15.75" hidden="1" thickBot="1">
      <c r="A169" t="s">
        <v>199</v>
      </c>
      <c r="B169" s="34"/>
      <c r="C169" s="7" t="s">
        <v>6</v>
      </c>
      <c r="D169" s="14">
        <v>0</v>
      </c>
      <c r="E169" s="14"/>
      <c r="F169" s="14"/>
      <c r="G169" s="14">
        <f t="shared" si="89"/>
        <v>0</v>
      </c>
      <c r="H169" s="14">
        <f>IF(OR(C169='ჯამი (HIDE)'!$B$11,C169='ჯამი (HIDE)'!$B$12,C169='ჯამი (HIDE)'!$B$13,C169='ჯამი (HIDE)'!$B$14),"",D169-G169)</f>
        <v>0</v>
      </c>
      <c r="I169" s="27" t="str">
        <f>IF(AND(D169=0,G169=0),"",IF(OR(C169='ჯამი (HIDE)'!$B$11,C169='ჯამი (HIDE)'!$B$12,C169='ჯამი (HIDE)'!$B$13,C169='ჯამი (HIDE)'!$B$14),"",G169/D169))</f>
        <v/>
      </c>
    </row>
    <row r="170" spans="1:9" ht="15.75" hidden="1" thickBot="1">
      <c r="A170" t="s">
        <v>199</v>
      </c>
      <c r="B170" s="34"/>
      <c r="C170" s="7" t="s">
        <v>7</v>
      </c>
      <c r="D170" s="14">
        <v>22000</v>
      </c>
      <c r="E170" s="14">
        <v>12743.58</v>
      </c>
      <c r="F170" s="14"/>
      <c r="G170" s="14">
        <f t="shared" si="89"/>
        <v>12743.58</v>
      </c>
      <c r="H170" s="14">
        <f>IF(OR(C170='ჯამი (HIDE)'!$B$11,C170='ჯამი (HIDE)'!$B$12,C170='ჯამი (HIDE)'!$B$13,C170='ჯამი (HIDE)'!$B$14),"",D170-G170)</f>
        <v>9256.42</v>
      </c>
      <c r="I170" s="27">
        <f>IF(AND(D170=0,G170=0),"",IF(OR(C170='ჯამი (HIDE)'!$B$11,C170='ჯამი (HIDE)'!$B$12,C170='ჯამი (HIDE)'!$B$13,C170='ჯამი (HIDE)'!$B$14),"",G170/D170))</f>
        <v>0.57925363636363636</v>
      </c>
    </row>
    <row r="171" spans="1:9" ht="15.75" hidden="1" thickBot="1">
      <c r="A171" t="s">
        <v>199</v>
      </c>
      <c r="B171" s="34"/>
      <c r="C171" s="7" t="s">
        <v>8</v>
      </c>
      <c r="D171" s="14">
        <v>0</v>
      </c>
      <c r="E171" s="14"/>
      <c r="F171" s="14"/>
      <c r="G171" s="14">
        <f t="shared" si="89"/>
        <v>0</v>
      </c>
      <c r="H171" s="14">
        <f>IF(OR(C171='ჯამი (HIDE)'!$B$11,C171='ჯამი (HIDE)'!$B$12,C171='ჯამი (HIDE)'!$B$13,C171='ჯამი (HIDE)'!$B$14),"",D171-G171)</f>
        <v>0</v>
      </c>
      <c r="I171" s="27" t="str">
        <f>IF(AND(D171=0,G171=0),"",IF(OR(C171='ჯამი (HIDE)'!$B$11,C171='ჯამი (HIDE)'!$B$12,C171='ჯამი (HIDE)'!$B$13,C171='ჯამი (HIDE)'!$B$14),"",G171/D171))</f>
        <v/>
      </c>
    </row>
    <row r="172" spans="1:9" ht="15.75" hidden="1" thickBot="1">
      <c r="A172" t="s">
        <v>199</v>
      </c>
      <c r="B172" s="34"/>
      <c r="C172" s="7" t="s">
        <v>9</v>
      </c>
      <c r="D172" s="14">
        <v>0</v>
      </c>
      <c r="E172" s="14"/>
      <c r="F172" s="14"/>
      <c r="G172" s="14">
        <f t="shared" si="89"/>
        <v>0</v>
      </c>
      <c r="H172" s="14">
        <f>IF(OR(C172='ჯამი (HIDE)'!$B$11,C172='ჯამი (HIDE)'!$B$12,C172='ჯამი (HIDE)'!$B$13,C172='ჯამი (HIDE)'!$B$14),"",D172-G172)</f>
        <v>0</v>
      </c>
      <c r="I172" s="27" t="str">
        <f>IF(AND(D172=0,G172=0),"",IF(OR(C172='ჯამი (HIDE)'!$B$11,C172='ჯამი (HIDE)'!$B$12,C172='ჯამი (HIDE)'!$B$13,C172='ჯამი (HIDE)'!$B$14),"",G172/D172))</f>
        <v/>
      </c>
    </row>
    <row r="173" spans="1:9" ht="15.75" hidden="1" thickBot="1">
      <c r="A173" t="s">
        <v>199</v>
      </c>
      <c r="B173" s="34"/>
      <c r="C173" s="7" t="s">
        <v>10</v>
      </c>
      <c r="D173" s="14">
        <v>0</v>
      </c>
      <c r="E173" s="14"/>
      <c r="F173" s="14"/>
      <c r="G173" s="14">
        <f t="shared" si="89"/>
        <v>0</v>
      </c>
      <c r="H173" s="14">
        <f>IF(OR(C173='ჯამი (HIDE)'!$B$11,C173='ჯამი (HIDE)'!$B$12,C173='ჯამი (HIDE)'!$B$13,C173='ჯამი (HIDE)'!$B$14),"",D173-G173)</f>
        <v>0</v>
      </c>
      <c r="I173" s="27" t="str">
        <f>IF(AND(D173=0,G173=0),"",IF(OR(C173='ჯამი (HIDE)'!$B$11,C173='ჯამი (HIDE)'!$B$12,C173='ჯამი (HIDE)'!$B$13,C173='ჯამი (HIDE)'!$B$14),"",G173/D173))</f>
        <v/>
      </c>
    </row>
    <row r="174" spans="1:9" ht="15.75" hidden="1" thickBot="1">
      <c r="A174" t="s">
        <v>199</v>
      </c>
      <c r="B174" s="34"/>
      <c r="C174" s="7" t="s">
        <v>11</v>
      </c>
      <c r="D174" s="14">
        <v>2500</v>
      </c>
      <c r="E174" s="14">
        <v>1194.42</v>
      </c>
      <c r="F174" s="14"/>
      <c r="G174" s="14">
        <f t="shared" si="89"/>
        <v>1194.42</v>
      </c>
      <c r="H174" s="14">
        <f>IF(OR(C174='ჯამი (HIDE)'!$B$11,C174='ჯამი (HIDE)'!$B$12,C174='ჯამი (HIDE)'!$B$13,C174='ჯამი (HIDE)'!$B$14),"",D174-G174)</f>
        <v>1305.58</v>
      </c>
      <c r="I174" s="27">
        <f>IF(AND(D174=0,G174=0),"",IF(OR(C174='ჯამი (HIDE)'!$B$11,C174='ჯამი (HIDE)'!$B$12,C174='ჯამი (HIDE)'!$B$13,C174='ჯამი (HIDE)'!$B$14),"",G174/D174))</f>
        <v>0.47776800000000003</v>
      </c>
    </row>
    <row r="175" spans="1:9" ht="15.75" hidden="1" thickBot="1">
      <c r="A175" t="s">
        <v>199</v>
      </c>
      <c r="B175" s="34"/>
      <c r="C175" s="7" t="s">
        <v>12</v>
      </c>
      <c r="D175" s="14">
        <v>200</v>
      </c>
      <c r="E175" s="14"/>
      <c r="F175" s="14"/>
      <c r="G175" s="14">
        <f t="shared" si="89"/>
        <v>0</v>
      </c>
      <c r="H175" s="14">
        <f>IF(OR(C175='ჯამი (HIDE)'!$B$11,C175='ჯამი (HIDE)'!$B$12,C175='ჯამი (HIDE)'!$B$13,C175='ჯამი (HIDE)'!$B$14),"",D175-G175)</f>
        <v>200</v>
      </c>
      <c r="I175" s="27">
        <f>IF(AND(D175=0,G175=0),"",IF(OR(C175='ჯამი (HIDE)'!$B$11,C175='ჯამი (HIDE)'!$B$12,C175='ჯამი (HIDE)'!$B$13,C175='ჯამი (HIDE)'!$B$14),"",G175/D175))</f>
        <v>0</v>
      </c>
    </row>
    <row r="176" spans="1:9" ht="15.75" hidden="1" thickBot="1">
      <c r="A176" t="s">
        <v>199</v>
      </c>
      <c r="B176" s="33"/>
      <c r="C176" s="5" t="s">
        <v>13</v>
      </c>
      <c r="D176" s="13">
        <v>0</v>
      </c>
      <c r="E176" s="13"/>
      <c r="F176" s="13"/>
      <c r="G176" s="13">
        <f t="shared" si="89"/>
        <v>0</v>
      </c>
      <c r="H176" s="13">
        <f>IF(OR(C176='ჯამი (HIDE)'!$B$11,C176='ჯამი (HIDE)'!$B$12,C176='ჯამი (HIDE)'!$B$13,C176='ჯამი (HIDE)'!$B$14),"",D176-G176)</f>
        <v>0</v>
      </c>
      <c r="I176" s="26" t="str">
        <f>IF(AND(D176=0,G176=0),"",IF(OR(C176='ჯამი (HIDE)'!$B$11,C176='ჯამი (HIDE)'!$B$12,C176='ჯამი (HIDE)'!$B$13,C176='ჯამი (HIDE)'!$B$14),"",G176/D176))</f>
        <v/>
      </c>
    </row>
    <row r="177" spans="1:9" ht="15.75" hidden="1" thickBot="1">
      <c r="A177" t="s">
        <v>199</v>
      </c>
      <c r="B177" s="33"/>
      <c r="C177" s="5" t="s">
        <v>14</v>
      </c>
      <c r="D177" s="13">
        <v>0</v>
      </c>
      <c r="E177" s="13"/>
      <c r="F177" s="13"/>
      <c r="G177" s="13">
        <f t="shared" si="89"/>
        <v>0</v>
      </c>
      <c r="H177" s="13">
        <f>IF(OR(C177='ჯამი (HIDE)'!$B$11,C177='ჯამი (HIDE)'!$B$12,C177='ჯამი (HIDE)'!$B$13,C177='ჯამი (HIDE)'!$B$14),"",D177-G177)</f>
        <v>0</v>
      </c>
      <c r="I177" s="26" t="str">
        <f>IF(AND(D177=0,G177=0),"",IF(OR(C177='ჯამი (HIDE)'!$B$11,C177='ჯამი (HIDE)'!$B$12,C177='ჯამი (HIDE)'!$B$13,C177='ჯამი (HIDE)'!$B$14),"",G177/D177))</f>
        <v/>
      </c>
    </row>
    <row r="178" spans="1:9" ht="15.75" hidden="1" thickBot="1">
      <c r="A178" t="s">
        <v>199</v>
      </c>
      <c r="B178" s="35"/>
      <c r="C178" s="9" t="s">
        <v>15</v>
      </c>
      <c r="D178" s="15">
        <v>0</v>
      </c>
      <c r="E178" s="15"/>
      <c r="F178" s="15"/>
      <c r="G178" s="15">
        <f t="shared" si="89"/>
        <v>0</v>
      </c>
      <c r="H178" s="15">
        <f>IF(OR(C178='ჯამი (HIDE)'!$B$11,C178='ჯამი (HIDE)'!$B$12,C178='ჯამი (HIDE)'!$B$13,C178='ჯამი (HIDE)'!$B$14),"",D178-G178)</f>
        <v>0</v>
      </c>
      <c r="I178" s="28" t="str">
        <f>IF(AND(D178=0,G178=0),"",IF(OR(C178='ჯამი (HIDE)'!$B$11,C178='ჯამი (HIDE)'!$B$12,C178='ჯამი (HIDE)'!$B$13,C178='ჯამი (HIDE)'!$B$14),"",G178/D178))</f>
        <v/>
      </c>
    </row>
    <row r="179" spans="1:9" ht="31.5" hidden="1" thickTop="1" thickBot="1">
      <c r="A179" t="s">
        <v>199</v>
      </c>
      <c r="B179" s="2" t="s">
        <v>37</v>
      </c>
      <c r="C179" s="30" t="s">
        <v>38</v>
      </c>
      <c r="D179" s="3">
        <v>22500</v>
      </c>
      <c r="E179" s="3">
        <f>SUM(E180,E188,E189,E190)</f>
        <v>15225.58</v>
      </c>
      <c r="F179" s="3"/>
      <c r="G179" s="3">
        <f t="shared" si="89"/>
        <v>15225.58</v>
      </c>
      <c r="H179" s="3">
        <f>IF(OR(C179='ჯამი (HIDE)'!$B$11,C179='ჯამი (HIDE)'!$B$12,C179='ჯამი (HIDE)'!$B$13,C179='ჯამი (HIDE)'!$B$14),"",D179-G179)</f>
        <v>7274.42</v>
      </c>
      <c r="I179" s="25">
        <f>IF(AND(D179=0,G179=0),"",IF(OR(C179='ჯამი (HIDE)'!$B$11,C179='ჯამი (HIDE)'!$B$12,C179='ჯამი (HIDE)'!$B$13,C179='ჯამი (HIDE)'!$B$14),"",G179/D179))</f>
        <v>0.67669244444444443</v>
      </c>
    </row>
    <row r="180" spans="1:9" ht="15.75" hidden="1" thickBot="1">
      <c r="A180" t="s">
        <v>199</v>
      </c>
      <c r="B180" s="33"/>
      <c r="C180" s="5" t="s">
        <v>5</v>
      </c>
      <c r="D180" s="13">
        <v>22500</v>
      </c>
      <c r="E180" s="13">
        <f>SUM(E181:E187)</f>
        <v>15225.58</v>
      </c>
      <c r="F180" s="13"/>
      <c r="G180" s="13">
        <f t="shared" si="89"/>
        <v>15225.58</v>
      </c>
      <c r="H180" s="13">
        <f>IF(OR(C180='ჯამი (HIDE)'!$B$11,C180='ჯამი (HIDE)'!$B$12,C180='ჯამი (HIDE)'!$B$13,C180='ჯამი (HIDE)'!$B$14),"",D180-G180)</f>
        <v>7274.42</v>
      </c>
      <c r="I180" s="26">
        <f>IF(AND(D180=0,G180=0),"",IF(OR(C180='ჯამი (HIDE)'!$B$11,C180='ჯამი (HIDE)'!$B$12,C180='ჯამი (HIDE)'!$B$13,C180='ჯამი (HIDE)'!$B$14),"",G180/D180))</f>
        <v>0.67669244444444443</v>
      </c>
    </row>
    <row r="181" spans="1:9" ht="15.75" hidden="1" thickBot="1">
      <c r="A181" t="s">
        <v>199</v>
      </c>
      <c r="B181" s="34"/>
      <c r="C181" s="7" t="s">
        <v>6</v>
      </c>
      <c r="D181" s="14">
        <v>0</v>
      </c>
      <c r="E181" s="14"/>
      <c r="F181" s="14"/>
      <c r="G181" s="14">
        <f t="shared" si="89"/>
        <v>0</v>
      </c>
      <c r="H181" s="14">
        <f>IF(OR(C181='ჯამი (HIDE)'!$B$11,C181='ჯამი (HIDE)'!$B$12,C181='ჯამი (HIDE)'!$B$13,C181='ჯამი (HIDE)'!$B$14),"",D181-G181)</f>
        <v>0</v>
      </c>
      <c r="I181" s="27" t="str">
        <f>IF(AND(D181=0,G181=0),"",IF(OR(C181='ჯამი (HIDE)'!$B$11,C181='ჯამი (HIDE)'!$B$12,C181='ჯამი (HIDE)'!$B$13,C181='ჯამი (HIDE)'!$B$14),"",G181/D181))</f>
        <v/>
      </c>
    </row>
    <row r="182" spans="1:9" ht="15.75" hidden="1" thickBot="1">
      <c r="A182" t="s">
        <v>199</v>
      </c>
      <c r="B182" s="34"/>
      <c r="C182" s="7" t="s">
        <v>7</v>
      </c>
      <c r="D182" s="14">
        <v>20000</v>
      </c>
      <c r="E182" s="14">
        <v>14450.88</v>
      </c>
      <c r="F182" s="14"/>
      <c r="G182" s="14">
        <f t="shared" si="89"/>
        <v>14450.88</v>
      </c>
      <c r="H182" s="14">
        <f>IF(OR(C182='ჯამი (HIDE)'!$B$11,C182='ჯამი (HIDE)'!$B$12,C182='ჯამი (HIDE)'!$B$13,C182='ჯამი (HIDE)'!$B$14),"",D182-G182)</f>
        <v>5549.1200000000008</v>
      </c>
      <c r="I182" s="27">
        <f>IF(AND(D182=0,G182=0),"",IF(OR(C182='ჯამი (HIDE)'!$B$11,C182='ჯამი (HIDE)'!$B$12,C182='ჯამი (HIDE)'!$B$13,C182='ჯამი (HIDE)'!$B$14),"",G182/D182))</f>
        <v>0.72254399999999996</v>
      </c>
    </row>
    <row r="183" spans="1:9" ht="15.75" hidden="1" thickBot="1">
      <c r="A183" t="s">
        <v>199</v>
      </c>
      <c r="B183" s="34"/>
      <c r="C183" s="7" t="s">
        <v>8</v>
      </c>
      <c r="D183" s="14">
        <v>0</v>
      </c>
      <c r="E183" s="14"/>
      <c r="F183" s="14"/>
      <c r="G183" s="14">
        <f t="shared" si="89"/>
        <v>0</v>
      </c>
      <c r="H183" s="14">
        <f>IF(OR(C183='ჯამი (HIDE)'!$B$11,C183='ჯამი (HIDE)'!$B$12,C183='ჯამი (HIDE)'!$B$13,C183='ჯამი (HIDE)'!$B$14),"",D183-G183)</f>
        <v>0</v>
      </c>
      <c r="I183" s="27" t="str">
        <f>IF(AND(D183=0,G183=0),"",IF(OR(C183='ჯამი (HIDE)'!$B$11,C183='ჯამი (HIDE)'!$B$12,C183='ჯამი (HIDE)'!$B$13,C183='ჯამი (HIDE)'!$B$14),"",G183/D183))</f>
        <v/>
      </c>
    </row>
    <row r="184" spans="1:9" ht="15.75" hidden="1" thickBot="1">
      <c r="A184" t="s">
        <v>199</v>
      </c>
      <c r="B184" s="34"/>
      <c r="C184" s="7" t="s">
        <v>9</v>
      </c>
      <c r="D184" s="14">
        <v>0</v>
      </c>
      <c r="E184" s="14"/>
      <c r="F184" s="14"/>
      <c r="G184" s="14">
        <f t="shared" si="89"/>
        <v>0</v>
      </c>
      <c r="H184" s="14">
        <f>IF(OR(C184='ჯამი (HIDE)'!$B$11,C184='ჯამი (HIDE)'!$B$12,C184='ჯამი (HIDE)'!$B$13,C184='ჯამი (HIDE)'!$B$14),"",D184-G184)</f>
        <v>0</v>
      </c>
      <c r="I184" s="27" t="str">
        <f>IF(AND(D184=0,G184=0),"",IF(OR(C184='ჯამი (HIDE)'!$B$11,C184='ჯამი (HIDE)'!$B$12,C184='ჯამი (HIDE)'!$B$13,C184='ჯამი (HIDE)'!$B$14),"",G184/D184))</f>
        <v/>
      </c>
    </row>
    <row r="185" spans="1:9" ht="15.75" hidden="1" thickBot="1">
      <c r="A185" t="s">
        <v>199</v>
      </c>
      <c r="B185" s="34"/>
      <c r="C185" s="7" t="s">
        <v>10</v>
      </c>
      <c r="D185" s="14">
        <v>0</v>
      </c>
      <c r="E185" s="14"/>
      <c r="F185" s="14"/>
      <c r="G185" s="14">
        <f t="shared" si="89"/>
        <v>0</v>
      </c>
      <c r="H185" s="14">
        <f>IF(OR(C185='ჯამი (HIDE)'!$B$11,C185='ჯამი (HIDE)'!$B$12,C185='ჯამი (HIDE)'!$B$13,C185='ჯამი (HIDE)'!$B$14),"",D185-G185)</f>
        <v>0</v>
      </c>
      <c r="I185" s="27" t="str">
        <f>IF(AND(D185=0,G185=0),"",IF(OR(C185='ჯამი (HIDE)'!$B$11,C185='ჯამი (HIDE)'!$B$12,C185='ჯამი (HIDE)'!$B$13,C185='ჯამი (HIDE)'!$B$14),"",G185/D185))</f>
        <v/>
      </c>
    </row>
    <row r="186" spans="1:9" ht="15.75" hidden="1" thickBot="1">
      <c r="A186" t="s">
        <v>199</v>
      </c>
      <c r="B186" s="34"/>
      <c r="C186" s="7" t="s">
        <v>11</v>
      </c>
      <c r="D186" s="14">
        <v>2500</v>
      </c>
      <c r="E186" s="14">
        <v>774.7</v>
      </c>
      <c r="F186" s="14"/>
      <c r="G186" s="14">
        <f t="shared" si="89"/>
        <v>774.7</v>
      </c>
      <c r="H186" s="14">
        <f>IF(OR(C186='ჯამი (HIDE)'!$B$11,C186='ჯამი (HIDE)'!$B$12,C186='ჯამი (HIDE)'!$B$13,C186='ჯამი (HIDE)'!$B$14),"",D186-G186)</f>
        <v>1725.3</v>
      </c>
      <c r="I186" s="27">
        <f>IF(AND(D186=0,G186=0),"",IF(OR(C186='ჯამი (HIDE)'!$B$11,C186='ჯამი (HIDE)'!$B$12,C186='ჯამი (HIDE)'!$B$13,C186='ჯამი (HIDE)'!$B$14),"",G186/D186))</f>
        <v>0.30988000000000004</v>
      </c>
    </row>
    <row r="187" spans="1:9" ht="15.75" hidden="1" thickBot="1">
      <c r="A187" t="s">
        <v>199</v>
      </c>
      <c r="B187" s="34"/>
      <c r="C187" s="7" t="s">
        <v>12</v>
      </c>
      <c r="D187" s="14">
        <v>0</v>
      </c>
      <c r="E187" s="14"/>
      <c r="F187" s="14"/>
      <c r="G187" s="14">
        <f t="shared" si="89"/>
        <v>0</v>
      </c>
      <c r="H187" s="14">
        <f>IF(OR(C187='ჯამი (HIDE)'!$B$11,C187='ჯამი (HIDE)'!$B$12,C187='ჯამი (HIDE)'!$B$13,C187='ჯამი (HIDE)'!$B$14),"",D187-G187)</f>
        <v>0</v>
      </c>
      <c r="I187" s="27" t="str">
        <f>IF(AND(D187=0,G187=0),"",IF(OR(C187='ჯამი (HIDE)'!$B$11,C187='ჯამი (HIDE)'!$B$12,C187='ჯამი (HIDE)'!$B$13,C187='ჯამი (HIDE)'!$B$14),"",G187/D187))</f>
        <v/>
      </c>
    </row>
    <row r="188" spans="1:9" ht="15.75" hidden="1" thickBot="1">
      <c r="A188" t="s">
        <v>199</v>
      </c>
      <c r="B188" s="33"/>
      <c r="C188" s="5" t="s">
        <v>13</v>
      </c>
      <c r="D188" s="13">
        <v>0</v>
      </c>
      <c r="E188" s="13"/>
      <c r="F188" s="13"/>
      <c r="G188" s="13">
        <f t="shared" si="89"/>
        <v>0</v>
      </c>
      <c r="H188" s="13">
        <f>IF(OR(C188='ჯამი (HIDE)'!$B$11,C188='ჯამი (HIDE)'!$B$12,C188='ჯამი (HIDE)'!$B$13,C188='ჯამი (HIDE)'!$B$14),"",D188-G188)</f>
        <v>0</v>
      </c>
      <c r="I188" s="26" t="str">
        <f>IF(AND(D188=0,G188=0),"",IF(OR(C188='ჯამი (HIDE)'!$B$11,C188='ჯამი (HIDE)'!$B$12,C188='ჯამი (HIDE)'!$B$13,C188='ჯამი (HIDE)'!$B$14),"",G188/D188))</f>
        <v/>
      </c>
    </row>
    <row r="189" spans="1:9" ht="15.75" hidden="1" thickBot="1">
      <c r="A189" t="s">
        <v>199</v>
      </c>
      <c r="B189" s="33"/>
      <c r="C189" s="5" t="s">
        <v>14</v>
      </c>
      <c r="D189" s="13">
        <v>0</v>
      </c>
      <c r="E189" s="13"/>
      <c r="F189" s="13"/>
      <c r="G189" s="13">
        <f t="shared" si="89"/>
        <v>0</v>
      </c>
      <c r="H189" s="13">
        <f>IF(OR(C189='ჯამი (HIDE)'!$B$11,C189='ჯამი (HIDE)'!$B$12,C189='ჯამი (HIDE)'!$B$13,C189='ჯამი (HIDE)'!$B$14),"",D189-G189)</f>
        <v>0</v>
      </c>
      <c r="I189" s="26" t="str">
        <f>IF(AND(D189=0,G189=0),"",IF(OR(C189='ჯამი (HIDE)'!$B$11,C189='ჯამი (HIDE)'!$B$12,C189='ჯამი (HIDE)'!$B$13,C189='ჯამი (HIDE)'!$B$14),"",G189/D189))</f>
        <v/>
      </c>
    </row>
    <row r="190" spans="1:9" ht="15.75" hidden="1" thickBot="1">
      <c r="A190" t="s">
        <v>199</v>
      </c>
      <c r="B190" s="35"/>
      <c r="C190" s="9" t="s">
        <v>15</v>
      </c>
      <c r="D190" s="15">
        <v>0</v>
      </c>
      <c r="E190" s="15"/>
      <c r="F190" s="15"/>
      <c r="G190" s="15">
        <f t="shared" si="89"/>
        <v>0</v>
      </c>
      <c r="H190" s="15">
        <f>IF(OR(C190='ჯამი (HIDE)'!$B$11,C190='ჯამი (HIDE)'!$B$12,C190='ჯამი (HIDE)'!$B$13,C190='ჯამი (HIDE)'!$B$14),"",D190-G190)</f>
        <v>0</v>
      </c>
      <c r="I190" s="28" t="str">
        <f>IF(AND(D190=0,G190=0),"",IF(OR(C190='ჯამი (HIDE)'!$B$11,C190='ჯამი (HIDE)'!$B$12,C190='ჯამი (HIDE)'!$B$13,C190='ჯამი (HIDE)'!$B$14),"",G190/D190))</f>
        <v/>
      </c>
    </row>
    <row r="191" spans="1:9" ht="31.5" hidden="1" thickTop="1" thickBot="1">
      <c r="A191" t="s">
        <v>199</v>
      </c>
      <c r="B191" s="2" t="s">
        <v>39</v>
      </c>
      <c r="C191" s="30" t="s">
        <v>40</v>
      </c>
      <c r="D191" s="3">
        <v>13300</v>
      </c>
      <c r="E191" s="3">
        <f>SUM(E192,E200,E201,E202)</f>
        <v>8572.2199999999993</v>
      </c>
      <c r="F191" s="3"/>
      <c r="G191" s="3">
        <f t="shared" si="89"/>
        <v>8572.2199999999993</v>
      </c>
      <c r="H191" s="3">
        <f>IF(OR(C191='ჯამი (HIDE)'!$B$11,C191='ჯამი (HIDE)'!$B$12,C191='ჯამი (HIDE)'!$B$13,C191='ჯამი (HIDE)'!$B$14),"",D191-G191)</f>
        <v>4727.7800000000007</v>
      </c>
      <c r="I191" s="25">
        <f>IF(AND(D191=0,G191=0),"",IF(OR(C191='ჯამი (HIDE)'!$B$11,C191='ჯამი (HIDE)'!$B$12,C191='ჯამი (HIDE)'!$B$13,C191='ჯამი (HIDE)'!$B$14),"",G191/D191))</f>
        <v>0.64452781954887217</v>
      </c>
    </row>
    <row r="192" spans="1:9" ht="15.75" hidden="1" thickBot="1">
      <c r="A192" t="s">
        <v>199</v>
      </c>
      <c r="B192" s="33"/>
      <c r="C192" s="5" t="s">
        <v>5</v>
      </c>
      <c r="D192" s="13">
        <v>13300</v>
      </c>
      <c r="E192" s="13">
        <f>SUM(E193:E199)</f>
        <v>8572.2199999999993</v>
      </c>
      <c r="F192" s="13"/>
      <c r="G192" s="13">
        <f t="shared" si="89"/>
        <v>8572.2199999999993</v>
      </c>
      <c r="H192" s="13">
        <f>IF(OR(C192='ჯამი (HIDE)'!$B$11,C192='ჯამი (HIDE)'!$B$12,C192='ჯამი (HIDE)'!$B$13,C192='ჯამი (HIDE)'!$B$14),"",D192-G192)</f>
        <v>4727.7800000000007</v>
      </c>
      <c r="I192" s="26">
        <f>IF(AND(D192=0,G192=0),"",IF(OR(C192='ჯამი (HIDE)'!$B$11,C192='ჯამი (HIDE)'!$B$12,C192='ჯამი (HIDE)'!$B$13,C192='ჯამი (HIDE)'!$B$14),"",G192/D192))</f>
        <v>0.64452781954887217</v>
      </c>
    </row>
    <row r="193" spans="1:9" ht="15.75" hidden="1" thickBot="1">
      <c r="A193" t="s">
        <v>199</v>
      </c>
      <c r="B193" s="34"/>
      <c r="C193" s="7" t="s">
        <v>6</v>
      </c>
      <c r="D193" s="14">
        <v>0</v>
      </c>
      <c r="E193" s="14"/>
      <c r="F193" s="14"/>
      <c r="G193" s="14">
        <f t="shared" si="89"/>
        <v>0</v>
      </c>
      <c r="H193" s="14">
        <f>IF(OR(C193='ჯამი (HIDE)'!$B$11,C193='ჯამი (HIDE)'!$B$12,C193='ჯამი (HIDE)'!$B$13,C193='ჯამი (HIDE)'!$B$14),"",D193-G193)</f>
        <v>0</v>
      </c>
      <c r="I193" s="27" t="str">
        <f>IF(AND(D193=0,G193=0),"",IF(OR(C193='ჯამი (HIDE)'!$B$11,C193='ჯამი (HIDE)'!$B$12,C193='ჯამი (HIDE)'!$B$13,C193='ჯამი (HIDE)'!$B$14),"",G193/D193))</f>
        <v/>
      </c>
    </row>
    <row r="194" spans="1:9" ht="15.75" hidden="1" thickBot="1">
      <c r="A194" t="s">
        <v>199</v>
      </c>
      <c r="B194" s="34"/>
      <c r="C194" s="7" t="s">
        <v>7</v>
      </c>
      <c r="D194" s="14">
        <v>11000</v>
      </c>
      <c r="E194" s="14">
        <v>6766.08</v>
      </c>
      <c r="F194" s="14"/>
      <c r="G194" s="14">
        <f t="shared" si="89"/>
        <v>6766.08</v>
      </c>
      <c r="H194" s="14">
        <f>IF(OR(C194='ჯამი (HIDE)'!$B$11,C194='ჯამი (HIDE)'!$B$12,C194='ჯამი (HIDE)'!$B$13,C194='ჯამი (HIDE)'!$B$14),"",D194-G194)</f>
        <v>4233.92</v>
      </c>
      <c r="I194" s="27">
        <f>IF(AND(D194=0,G194=0),"",IF(OR(C194='ჯამი (HIDE)'!$B$11,C194='ჯამი (HIDE)'!$B$12,C194='ჯამი (HIDE)'!$B$13,C194='ჯამი (HIDE)'!$B$14),"",G194/D194))</f>
        <v>0.61509818181818177</v>
      </c>
    </row>
    <row r="195" spans="1:9" ht="15.75" hidden="1" thickBot="1">
      <c r="A195" t="s">
        <v>199</v>
      </c>
      <c r="B195" s="34"/>
      <c r="C195" s="7" t="s">
        <v>8</v>
      </c>
      <c r="D195" s="14">
        <v>0</v>
      </c>
      <c r="E195" s="14"/>
      <c r="F195" s="14"/>
      <c r="G195" s="14">
        <f t="shared" si="89"/>
        <v>0</v>
      </c>
      <c r="H195" s="14">
        <f>IF(OR(C195='ჯამი (HIDE)'!$B$11,C195='ჯამი (HIDE)'!$B$12,C195='ჯამი (HIDE)'!$B$13,C195='ჯამი (HIDE)'!$B$14),"",D195-G195)</f>
        <v>0</v>
      </c>
      <c r="I195" s="27" t="str">
        <f>IF(AND(D195=0,G195=0),"",IF(OR(C195='ჯამი (HIDE)'!$B$11,C195='ჯამი (HIDE)'!$B$12,C195='ჯამი (HIDE)'!$B$13,C195='ჯამი (HIDE)'!$B$14),"",G195/D195))</f>
        <v/>
      </c>
    </row>
    <row r="196" spans="1:9" ht="15.75" hidden="1" thickBot="1">
      <c r="A196" t="s">
        <v>199</v>
      </c>
      <c r="B196" s="34"/>
      <c r="C196" s="7" t="s">
        <v>9</v>
      </c>
      <c r="D196" s="14">
        <v>0</v>
      </c>
      <c r="E196" s="14"/>
      <c r="F196" s="14"/>
      <c r="G196" s="14">
        <f t="shared" ref="G196:G259" si="92">E196+F196</f>
        <v>0</v>
      </c>
      <c r="H196" s="14">
        <f>IF(OR(C196='ჯამი (HIDE)'!$B$11,C196='ჯამი (HIDE)'!$B$12,C196='ჯამი (HIDE)'!$B$13,C196='ჯამი (HIDE)'!$B$14),"",D196-G196)</f>
        <v>0</v>
      </c>
      <c r="I196" s="27" t="str">
        <f>IF(AND(D196=0,G196=0),"",IF(OR(C196='ჯამი (HIDE)'!$B$11,C196='ჯამი (HIDE)'!$B$12,C196='ჯამი (HIDE)'!$B$13,C196='ჯამი (HIDE)'!$B$14),"",G196/D196))</f>
        <v/>
      </c>
    </row>
    <row r="197" spans="1:9" ht="15.75" hidden="1" thickBot="1">
      <c r="A197" t="s">
        <v>199</v>
      </c>
      <c r="B197" s="34"/>
      <c r="C197" s="7" t="s">
        <v>10</v>
      </c>
      <c r="D197" s="14">
        <v>0</v>
      </c>
      <c r="E197" s="14"/>
      <c r="F197" s="14"/>
      <c r="G197" s="14">
        <f t="shared" si="92"/>
        <v>0</v>
      </c>
      <c r="H197" s="14">
        <f>IF(OR(C197='ჯამი (HIDE)'!$B$11,C197='ჯამი (HIDE)'!$B$12,C197='ჯამი (HIDE)'!$B$13,C197='ჯამი (HIDE)'!$B$14),"",D197-G197)</f>
        <v>0</v>
      </c>
      <c r="I197" s="27" t="str">
        <f>IF(AND(D197=0,G197=0),"",IF(OR(C197='ჯამი (HIDE)'!$B$11,C197='ჯამი (HIDE)'!$B$12,C197='ჯამი (HIDE)'!$B$13,C197='ჯამი (HIDE)'!$B$14),"",G197/D197))</f>
        <v/>
      </c>
    </row>
    <row r="198" spans="1:9" ht="15.75" hidden="1" thickBot="1">
      <c r="A198" t="s">
        <v>199</v>
      </c>
      <c r="B198" s="34"/>
      <c r="C198" s="7" t="s">
        <v>11</v>
      </c>
      <c r="D198" s="14">
        <v>2000</v>
      </c>
      <c r="E198" s="14">
        <v>1629.54</v>
      </c>
      <c r="F198" s="14"/>
      <c r="G198" s="14">
        <f t="shared" si="92"/>
        <v>1629.54</v>
      </c>
      <c r="H198" s="14">
        <f>IF(OR(C198='ჯამი (HIDE)'!$B$11,C198='ჯამი (HIDE)'!$B$12,C198='ჯამი (HIDE)'!$B$13,C198='ჯამი (HIDE)'!$B$14),"",D198-G198)</f>
        <v>370.46000000000004</v>
      </c>
      <c r="I198" s="27">
        <f>IF(AND(D198=0,G198=0),"",IF(OR(C198='ჯამი (HIDE)'!$B$11,C198='ჯამი (HIDE)'!$B$12,C198='ჯამი (HIDE)'!$B$13,C198='ჯამი (HIDE)'!$B$14),"",G198/D198))</f>
        <v>0.81476999999999999</v>
      </c>
    </row>
    <row r="199" spans="1:9" ht="15.75" hidden="1" thickBot="1">
      <c r="A199" t="s">
        <v>199</v>
      </c>
      <c r="B199" s="34"/>
      <c r="C199" s="7" t="s">
        <v>12</v>
      </c>
      <c r="D199" s="14">
        <v>300</v>
      </c>
      <c r="E199" s="14">
        <v>176.6</v>
      </c>
      <c r="F199" s="14"/>
      <c r="G199" s="14">
        <f t="shared" si="92"/>
        <v>176.6</v>
      </c>
      <c r="H199" s="14">
        <f>IF(OR(C199='ჯამი (HIDE)'!$B$11,C199='ჯამი (HIDE)'!$B$12,C199='ჯამი (HIDE)'!$B$13,C199='ჯამი (HIDE)'!$B$14),"",D199-G199)</f>
        <v>123.4</v>
      </c>
      <c r="I199" s="27">
        <f>IF(AND(D199=0,G199=0),"",IF(OR(C199='ჯამი (HIDE)'!$B$11,C199='ჯამი (HIDE)'!$B$12,C199='ჯამი (HIDE)'!$B$13,C199='ჯამი (HIDE)'!$B$14),"",G199/D199))</f>
        <v>0.58866666666666667</v>
      </c>
    </row>
    <row r="200" spans="1:9" ht="15.75" hidden="1" thickBot="1">
      <c r="A200" t="s">
        <v>199</v>
      </c>
      <c r="B200" s="33"/>
      <c r="C200" s="5" t="s">
        <v>13</v>
      </c>
      <c r="D200" s="13">
        <v>0</v>
      </c>
      <c r="E200" s="13"/>
      <c r="F200" s="13"/>
      <c r="G200" s="13">
        <f t="shared" si="92"/>
        <v>0</v>
      </c>
      <c r="H200" s="13">
        <f>IF(OR(C200='ჯამი (HIDE)'!$B$11,C200='ჯამი (HIDE)'!$B$12,C200='ჯამი (HIDE)'!$B$13,C200='ჯამი (HIDE)'!$B$14),"",D200-G200)</f>
        <v>0</v>
      </c>
      <c r="I200" s="26" t="str">
        <f>IF(AND(D200=0,G200=0),"",IF(OR(C200='ჯამი (HIDE)'!$B$11,C200='ჯამი (HIDE)'!$B$12,C200='ჯამი (HIDE)'!$B$13,C200='ჯამი (HIDE)'!$B$14),"",G200/D200))</f>
        <v/>
      </c>
    </row>
    <row r="201" spans="1:9" ht="15.75" hidden="1" thickBot="1">
      <c r="A201" t="s">
        <v>199</v>
      </c>
      <c r="B201" s="33"/>
      <c r="C201" s="5" t="s">
        <v>14</v>
      </c>
      <c r="D201" s="13">
        <v>0</v>
      </c>
      <c r="E201" s="13"/>
      <c r="F201" s="13"/>
      <c r="G201" s="13">
        <f t="shared" si="92"/>
        <v>0</v>
      </c>
      <c r="H201" s="13">
        <f>IF(OR(C201='ჯამი (HIDE)'!$B$11,C201='ჯამი (HIDE)'!$B$12,C201='ჯამი (HIDE)'!$B$13,C201='ჯამი (HIDE)'!$B$14),"",D201-G201)</f>
        <v>0</v>
      </c>
      <c r="I201" s="26" t="str">
        <f>IF(AND(D201=0,G201=0),"",IF(OR(C201='ჯამი (HIDE)'!$B$11,C201='ჯამი (HIDE)'!$B$12,C201='ჯამი (HIDE)'!$B$13,C201='ჯამი (HIDE)'!$B$14),"",G201/D201))</f>
        <v/>
      </c>
    </row>
    <row r="202" spans="1:9" ht="15.75" hidden="1" thickBot="1">
      <c r="A202" t="s">
        <v>199</v>
      </c>
      <c r="B202" s="35"/>
      <c r="C202" s="9" t="s">
        <v>15</v>
      </c>
      <c r="D202" s="15">
        <v>0</v>
      </c>
      <c r="E202" s="15"/>
      <c r="F202" s="15"/>
      <c r="G202" s="15">
        <f t="shared" si="92"/>
        <v>0</v>
      </c>
      <c r="H202" s="15">
        <f>IF(OR(C202='ჯამი (HIDE)'!$B$11,C202='ჯამი (HIDE)'!$B$12,C202='ჯამი (HIDE)'!$B$13,C202='ჯამი (HIDE)'!$B$14),"",D202-G202)</f>
        <v>0</v>
      </c>
      <c r="I202" s="28" t="str">
        <f>IF(AND(D202=0,G202=0),"",IF(OR(C202='ჯამი (HIDE)'!$B$11,C202='ჯამი (HIDE)'!$B$12,C202='ჯამი (HIDE)'!$B$13,C202='ჯამი (HIDE)'!$B$14),"",G202/D202))</f>
        <v/>
      </c>
    </row>
    <row r="203" spans="1:9" ht="31.5" hidden="1" thickTop="1" thickBot="1">
      <c r="A203" t="s">
        <v>199</v>
      </c>
      <c r="B203" s="2" t="s">
        <v>41</v>
      </c>
      <c r="C203" s="30" t="s">
        <v>42</v>
      </c>
      <c r="D203" s="3">
        <v>20500</v>
      </c>
      <c r="E203" s="3">
        <f>SUM(E204,E212,E213,E214)</f>
        <v>11458.81</v>
      </c>
      <c r="F203" s="3"/>
      <c r="G203" s="3">
        <f t="shared" si="92"/>
        <v>11458.81</v>
      </c>
      <c r="H203" s="3">
        <f>IF(OR(C203='ჯამი (HIDE)'!$B$11,C203='ჯამი (HIDE)'!$B$12,C203='ჯამი (HIDE)'!$B$13,C203='ჯამი (HIDE)'!$B$14),"",D203-G203)</f>
        <v>9041.19</v>
      </c>
      <c r="I203" s="25">
        <f>IF(AND(D203=0,G203=0),"",IF(OR(C203='ჯამი (HIDE)'!$B$11,C203='ჯამი (HIDE)'!$B$12,C203='ჯამი (HIDE)'!$B$13,C203='ჯამი (HIDE)'!$B$14),"",G203/D203))</f>
        <v>0.55896634146341462</v>
      </c>
    </row>
    <row r="204" spans="1:9" ht="15.75" hidden="1" thickBot="1">
      <c r="A204" t="s">
        <v>199</v>
      </c>
      <c r="B204" s="33"/>
      <c r="C204" s="5" t="s">
        <v>5</v>
      </c>
      <c r="D204" s="13">
        <v>20500</v>
      </c>
      <c r="E204" s="13">
        <f>SUM(E205:E211)</f>
        <v>11458.81</v>
      </c>
      <c r="F204" s="13"/>
      <c r="G204" s="13">
        <f t="shared" si="92"/>
        <v>11458.81</v>
      </c>
      <c r="H204" s="13">
        <f>IF(OR(C204='ჯამი (HIDE)'!$B$11,C204='ჯამი (HIDE)'!$B$12,C204='ჯამი (HIDE)'!$B$13,C204='ჯამი (HIDE)'!$B$14),"",D204-G204)</f>
        <v>9041.19</v>
      </c>
      <c r="I204" s="26">
        <f>IF(AND(D204=0,G204=0),"",IF(OR(C204='ჯამი (HIDE)'!$B$11,C204='ჯამი (HIDE)'!$B$12,C204='ჯამი (HIDE)'!$B$13,C204='ჯამი (HIDE)'!$B$14),"",G204/D204))</f>
        <v>0.55896634146341462</v>
      </c>
    </row>
    <row r="205" spans="1:9" ht="15.75" hidden="1" thickBot="1">
      <c r="A205" t="s">
        <v>199</v>
      </c>
      <c r="B205" s="34"/>
      <c r="C205" s="7" t="s">
        <v>6</v>
      </c>
      <c r="D205" s="14">
        <v>0</v>
      </c>
      <c r="E205" s="14"/>
      <c r="F205" s="14"/>
      <c r="G205" s="14">
        <f t="shared" si="92"/>
        <v>0</v>
      </c>
      <c r="H205" s="14">
        <f>IF(OR(C205='ჯამი (HIDE)'!$B$11,C205='ჯამი (HIDE)'!$B$12,C205='ჯამი (HIDE)'!$B$13,C205='ჯამი (HIDE)'!$B$14),"",D205-G205)</f>
        <v>0</v>
      </c>
      <c r="I205" s="27" t="str">
        <f>IF(AND(D205=0,G205=0),"",IF(OR(C205='ჯამი (HIDE)'!$B$11,C205='ჯამი (HIDE)'!$B$12,C205='ჯამი (HIDE)'!$B$13,C205='ჯამი (HIDE)'!$B$14),"",G205/D205))</f>
        <v/>
      </c>
    </row>
    <row r="206" spans="1:9" ht="15.75" hidden="1" thickBot="1">
      <c r="A206" t="s">
        <v>199</v>
      </c>
      <c r="B206" s="34"/>
      <c r="C206" s="7" t="s">
        <v>7</v>
      </c>
      <c r="D206" s="14">
        <v>17000</v>
      </c>
      <c r="E206" s="14">
        <v>9409.02</v>
      </c>
      <c r="F206" s="14"/>
      <c r="G206" s="14">
        <f t="shared" si="92"/>
        <v>9409.02</v>
      </c>
      <c r="H206" s="14">
        <f>IF(OR(C206='ჯამი (HIDE)'!$B$11,C206='ჯამი (HIDE)'!$B$12,C206='ჯამი (HIDE)'!$B$13,C206='ჯამი (HIDE)'!$B$14),"",D206-G206)</f>
        <v>7590.98</v>
      </c>
      <c r="I206" s="27">
        <f>IF(AND(D206=0,G206=0),"",IF(OR(C206='ჯამი (HIDE)'!$B$11,C206='ჯამი (HIDE)'!$B$12,C206='ჯამი (HIDE)'!$B$13,C206='ჯამი (HIDE)'!$B$14),"",G206/D206))</f>
        <v>0.55347176470588233</v>
      </c>
    </row>
    <row r="207" spans="1:9" ht="15.75" hidden="1" thickBot="1">
      <c r="A207" t="s">
        <v>199</v>
      </c>
      <c r="B207" s="34"/>
      <c r="C207" s="7" t="s">
        <v>8</v>
      </c>
      <c r="D207" s="14">
        <v>0</v>
      </c>
      <c r="E207" s="14"/>
      <c r="F207" s="14"/>
      <c r="G207" s="14">
        <f t="shared" si="92"/>
        <v>0</v>
      </c>
      <c r="H207" s="14">
        <f>IF(OR(C207='ჯამი (HIDE)'!$B$11,C207='ჯამი (HIDE)'!$B$12,C207='ჯამი (HIDE)'!$B$13,C207='ჯამი (HIDE)'!$B$14),"",D207-G207)</f>
        <v>0</v>
      </c>
      <c r="I207" s="27" t="str">
        <f>IF(AND(D207=0,G207=0),"",IF(OR(C207='ჯამი (HIDE)'!$B$11,C207='ჯამი (HIDE)'!$B$12,C207='ჯამი (HIDE)'!$B$13,C207='ჯამი (HIDE)'!$B$14),"",G207/D207))</f>
        <v/>
      </c>
    </row>
    <row r="208" spans="1:9" ht="15.75" hidden="1" thickBot="1">
      <c r="A208" t="s">
        <v>199</v>
      </c>
      <c r="B208" s="34"/>
      <c r="C208" s="7" t="s">
        <v>9</v>
      </c>
      <c r="D208" s="14">
        <v>0</v>
      </c>
      <c r="E208" s="14"/>
      <c r="F208" s="14"/>
      <c r="G208" s="14">
        <f t="shared" si="92"/>
        <v>0</v>
      </c>
      <c r="H208" s="14">
        <f>IF(OR(C208='ჯამი (HIDE)'!$B$11,C208='ჯამი (HIDE)'!$B$12,C208='ჯამი (HIDE)'!$B$13,C208='ჯამი (HIDE)'!$B$14),"",D208-G208)</f>
        <v>0</v>
      </c>
      <c r="I208" s="27" t="str">
        <f>IF(AND(D208=0,G208=0),"",IF(OR(C208='ჯამი (HIDE)'!$B$11,C208='ჯამი (HIDE)'!$B$12,C208='ჯამი (HIDE)'!$B$13,C208='ჯამი (HIDE)'!$B$14),"",G208/D208))</f>
        <v/>
      </c>
    </row>
    <row r="209" spans="1:9" ht="15.75" hidden="1" thickBot="1">
      <c r="A209" t="s">
        <v>199</v>
      </c>
      <c r="B209" s="34"/>
      <c r="C209" s="7" t="s">
        <v>10</v>
      </c>
      <c r="D209" s="14">
        <v>0</v>
      </c>
      <c r="E209" s="14"/>
      <c r="F209" s="14"/>
      <c r="G209" s="14">
        <f t="shared" si="92"/>
        <v>0</v>
      </c>
      <c r="H209" s="14">
        <f>IF(OR(C209='ჯამი (HIDE)'!$B$11,C209='ჯამი (HIDE)'!$B$12,C209='ჯამი (HIDE)'!$B$13,C209='ჯამი (HIDE)'!$B$14),"",D209-G209)</f>
        <v>0</v>
      </c>
      <c r="I209" s="27" t="str">
        <f>IF(AND(D209=0,G209=0),"",IF(OR(C209='ჯამი (HIDE)'!$B$11,C209='ჯამი (HIDE)'!$B$12,C209='ჯამი (HIDE)'!$B$13,C209='ჯამი (HIDE)'!$B$14),"",G209/D209))</f>
        <v/>
      </c>
    </row>
    <row r="210" spans="1:9" ht="15.75" hidden="1" thickBot="1">
      <c r="A210" t="s">
        <v>199</v>
      </c>
      <c r="B210" s="34"/>
      <c r="C210" s="7" t="s">
        <v>11</v>
      </c>
      <c r="D210" s="14">
        <v>2000</v>
      </c>
      <c r="E210" s="14">
        <v>1072.07</v>
      </c>
      <c r="F210" s="14"/>
      <c r="G210" s="14">
        <f t="shared" si="92"/>
        <v>1072.07</v>
      </c>
      <c r="H210" s="14">
        <f>IF(OR(C210='ჯამი (HIDE)'!$B$11,C210='ჯამი (HIDE)'!$B$12,C210='ჯამი (HIDE)'!$B$13,C210='ჯამი (HIDE)'!$B$14),"",D210-G210)</f>
        <v>927.93000000000006</v>
      </c>
      <c r="I210" s="27">
        <f>IF(AND(D210=0,G210=0),"",IF(OR(C210='ჯამი (HIDE)'!$B$11,C210='ჯამი (HIDE)'!$B$12,C210='ჯამი (HIDE)'!$B$13,C210='ჯამი (HIDE)'!$B$14),"",G210/D210))</f>
        <v>0.53603499999999993</v>
      </c>
    </row>
    <row r="211" spans="1:9" ht="15.75" hidden="1" thickBot="1">
      <c r="A211" t="s">
        <v>199</v>
      </c>
      <c r="B211" s="34"/>
      <c r="C211" s="7" t="s">
        <v>12</v>
      </c>
      <c r="D211" s="14">
        <v>1500</v>
      </c>
      <c r="E211" s="14">
        <v>977.72</v>
      </c>
      <c r="F211" s="14"/>
      <c r="G211" s="14">
        <f t="shared" si="92"/>
        <v>977.72</v>
      </c>
      <c r="H211" s="14">
        <f>IF(OR(C211='ჯამი (HIDE)'!$B$11,C211='ჯამი (HIDE)'!$B$12,C211='ჯამი (HIDE)'!$B$13,C211='ჯამი (HIDE)'!$B$14),"",D211-G211)</f>
        <v>522.28</v>
      </c>
      <c r="I211" s="27">
        <f>IF(AND(D211=0,G211=0),"",IF(OR(C211='ჯამი (HIDE)'!$B$11,C211='ჯამი (HIDE)'!$B$12,C211='ჯამი (HIDE)'!$B$13,C211='ჯამი (HIDE)'!$B$14),"",G211/D211))</f>
        <v>0.65181333333333336</v>
      </c>
    </row>
    <row r="212" spans="1:9" ht="15.75" hidden="1" thickBot="1">
      <c r="A212" t="s">
        <v>199</v>
      </c>
      <c r="B212" s="33"/>
      <c r="C212" s="5" t="s">
        <v>13</v>
      </c>
      <c r="D212" s="13">
        <v>0</v>
      </c>
      <c r="E212" s="13"/>
      <c r="F212" s="13"/>
      <c r="G212" s="13">
        <f t="shared" si="92"/>
        <v>0</v>
      </c>
      <c r="H212" s="13">
        <f>IF(OR(C212='ჯამი (HIDE)'!$B$11,C212='ჯამი (HIDE)'!$B$12,C212='ჯამი (HIDE)'!$B$13,C212='ჯამი (HIDE)'!$B$14),"",D212-G212)</f>
        <v>0</v>
      </c>
      <c r="I212" s="26" t="str">
        <f>IF(AND(D212=0,G212=0),"",IF(OR(C212='ჯამი (HIDE)'!$B$11,C212='ჯამი (HIDE)'!$B$12,C212='ჯამი (HIDE)'!$B$13,C212='ჯამი (HIDE)'!$B$14),"",G212/D212))</f>
        <v/>
      </c>
    </row>
    <row r="213" spans="1:9" ht="15.75" hidden="1" thickBot="1">
      <c r="A213" t="s">
        <v>199</v>
      </c>
      <c r="B213" s="33"/>
      <c r="C213" s="5" t="s">
        <v>14</v>
      </c>
      <c r="D213" s="13">
        <v>0</v>
      </c>
      <c r="E213" s="13"/>
      <c r="F213" s="13"/>
      <c r="G213" s="13">
        <f t="shared" si="92"/>
        <v>0</v>
      </c>
      <c r="H213" s="13">
        <f>IF(OR(C213='ჯამი (HIDE)'!$B$11,C213='ჯამი (HIDE)'!$B$12,C213='ჯამი (HIDE)'!$B$13,C213='ჯამი (HIDE)'!$B$14),"",D213-G213)</f>
        <v>0</v>
      </c>
      <c r="I213" s="26" t="str">
        <f>IF(AND(D213=0,G213=0),"",IF(OR(C213='ჯამი (HIDE)'!$B$11,C213='ჯამი (HIDE)'!$B$12,C213='ჯამი (HIDE)'!$B$13,C213='ჯამი (HIDE)'!$B$14),"",G213/D213))</f>
        <v/>
      </c>
    </row>
    <row r="214" spans="1:9" ht="15.75" hidden="1" thickBot="1">
      <c r="A214" t="s">
        <v>199</v>
      </c>
      <c r="B214" s="35"/>
      <c r="C214" s="9" t="s">
        <v>15</v>
      </c>
      <c r="D214" s="15">
        <v>0</v>
      </c>
      <c r="E214" s="15"/>
      <c r="F214" s="15"/>
      <c r="G214" s="15">
        <f t="shared" si="92"/>
        <v>0</v>
      </c>
      <c r="H214" s="15">
        <f>IF(OR(C214='ჯამი (HIDE)'!$B$11,C214='ჯამი (HIDE)'!$B$12,C214='ჯამი (HIDE)'!$B$13,C214='ჯამი (HIDE)'!$B$14),"",D214-G214)</f>
        <v>0</v>
      </c>
      <c r="I214" s="28" t="str">
        <f>IF(AND(D214=0,G214=0),"",IF(OR(C214='ჯამი (HIDE)'!$B$11,C214='ჯამი (HIDE)'!$B$12,C214='ჯამი (HIDE)'!$B$13,C214='ჯამი (HIDE)'!$B$14),"",G214/D214))</f>
        <v/>
      </c>
    </row>
    <row r="215" spans="1:9" ht="31.5" hidden="1" thickTop="1" thickBot="1">
      <c r="A215" t="s">
        <v>199</v>
      </c>
      <c r="B215" s="2" t="s">
        <v>43</v>
      </c>
      <c r="C215" s="30" t="s">
        <v>44</v>
      </c>
      <c r="D215" s="3">
        <v>11800</v>
      </c>
      <c r="E215" s="3">
        <f>SUM(E216,E224,E225,E226)</f>
        <v>7487.4</v>
      </c>
      <c r="F215" s="3"/>
      <c r="G215" s="3">
        <f t="shared" si="92"/>
        <v>7487.4</v>
      </c>
      <c r="H215" s="3">
        <f>IF(OR(C215='ჯამი (HIDE)'!$B$11,C215='ჯამი (HIDE)'!$B$12,C215='ჯამი (HIDE)'!$B$13,C215='ჯამი (HIDE)'!$B$14),"",D215-G215)</f>
        <v>4312.6000000000004</v>
      </c>
      <c r="I215" s="25">
        <f>IF(AND(D215=0,G215=0),"",IF(OR(C215='ჯამი (HIDE)'!$B$11,C215='ჯამი (HIDE)'!$B$12,C215='ჯამი (HIDE)'!$B$13,C215='ჯამი (HIDE)'!$B$14),"",G215/D215))</f>
        <v>0.63452542372881349</v>
      </c>
    </row>
    <row r="216" spans="1:9" ht="15.75" hidden="1" thickBot="1">
      <c r="A216" t="s">
        <v>199</v>
      </c>
      <c r="B216" s="33"/>
      <c r="C216" s="5" t="s">
        <v>5</v>
      </c>
      <c r="D216" s="13">
        <v>11800</v>
      </c>
      <c r="E216" s="13">
        <f>SUM(E217:E223)</f>
        <v>7487.4</v>
      </c>
      <c r="F216" s="13"/>
      <c r="G216" s="13">
        <f t="shared" si="92"/>
        <v>7487.4</v>
      </c>
      <c r="H216" s="13">
        <f>IF(OR(C216='ჯამი (HIDE)'!$B$11,C216='ჯამი (HIDE)'!$B$12,C216='ჯამი (HIDE)'!$B$13,C216='ჯამი (HIDE)'!$B$14),"",D216-G216)</f>
        <v>4312.6000000000004</v>
      </c>
      <c r="I216" s="26">
        <f>IF(AND(D216=0,G216=0),"",IF(OR(C216='ჯამი (HIDE)'!$B$11,C216='ჯამი (HIDE)'!$B$12,C216='ჯამი (HIDE)'!$B$13,C216='ჯამი (HIDE)'!$B$14),"",G216/D216))</f>
        <v>0.63452542372881349</v>
      </c>
    </row>
    <row r="217" spans="1:9" ht="15.75" hidden="1" thickBot="1">
      <c r="A217" t="s">
        <v>199</v>
      </c>
      <c r="B217" s="34"/>
      <c r="C217" s="7" t="s">
        <v>6</v>
      </c>
      <c r="D217" s="14">
        <v>0</v>
      </c>
      <c r="E217" s="14"/>
      <c r="F217" s="14"/>
      <c r="G217" s="14">
        <f t="shared" si="92"/>
        <v>0</v>
      </c>
      <c r="H217" s="14">
        <f>IF(OR(C217='ჯამი (HIDE)'!$B$11,C217='ჯამი (HIDE)'!$B$12,C217='ჯამი (HIDE)'!$B$13,C217='ჯამი (HIDE)'!$B$14),"",D217-G217)</f>
        <v>0</v>
      </c>
      <c r="I217" s="27" t="str">
        <f>IF(AND(D217=0,G217=0),"",IF(OR(C217='ჯამი (HIDE)'!$B$11,C217='ჯამი (HIDE)'!$B$12,C217='ჯამი (HIDE)'!$B$13,C217='ჯამი (HIDE)'!$B$14),"",G217/D217))</f>
        <v/>
      </c>
    </row>
    <row r="218" spans="1:9" ht="15.75" hidden="1" thickBot="1">
      <c r="A218" t="s">
        <v>199</v>
      </c>
      <c r="B218" s="34"/>
      <c r="C218" s="7" t="s">
        <v>7</v>
      </c>
      <c r="D218" s="14">
        <v>11000</v>
      </c>
      <c r="E218" s="14">
        <v>7370.08</v>
      </c>
      <c r="F218" s="14"/>
      <c r="G218" s="14">
        <f t="shared" si="92"/>
        <v>7370.08</v>
      </c>
      <c r="H218" s="14">
        <f>IF(OR(C218='ჯამი (HIDE)'!$B$11,C218='ჯამი (HIDE)'!$B$12,C218='ჯამი (HIDE)'!$B$13,C218='ჯამი (HIDE)'!$B$14),"",D218-G218)</f>
        <v>3629.92</v>
      </c>
      <c r="I218" s="27">
        <f>IF(AND(D218=0,G218=0),"",IF(OR(C218='ჯამი (HIDE)'!$B$11,C218='ჯამი (HIDE)'!$B$12,C218='ჯამი (HIDE)'!$B$13,C218='ჯამი (HIDE)'!$B$14),"",G218/D218))</f>
        <v>0.67000727272727267</v>
      </c>
    </row>
    <row r="219" spans="1:9" ht="15.75" hidden="1" thickBot="1">
      <c r="A219" t="s">
        <v>199</v>
      </c>
      <c r="B219" s="34"/>
      <c r="C219" s="7" t="s">
        <v>8</v>
      </c>
      <c r="D219" s="14">
        <v>0</v>
      </c>
      <c r="E219" s="14"/>
      <c r="F219" s="14"/>
      <c r="G219" s="14">
        <f t="shared" si="92"/>
        <v>0</v>
      </c>
      <c r="H219" s="14">
        <f>IF(OR(C219='ჯამი (HIDE)'!$B$11,C219='ჯამი (HIDE)'!$B$12,C219='ჯამი (HIDE)'!$B$13,C219='ჯამი (HIDE)'!$B$14),"",D219-G219)</f>
        <v>0</v>
      </c>
      <c r="I219" s="27" t="str">
        <f>IF(AND(D219=0,G219=0),"",IF(OR(C219='ჯამი (HIDE)'!$B$11,C219='ჯამი (HIDE)'!$B$12,C219='ჯამი (HIDE)'!$B$13,C219='ჯამი (HIDE)'!$B$14),"",G219/D219))</f>
        <v/>
      </c>
    </row>
    <row r="220" spans="1:9" ht="15.75" hidden="1" thickBot="1">
      <c r="A220" t="s">
        <v>199</v>
      </c>
      <c r="B220" s="34"/>
      <c r="C220" s="7" t="s">
        <v>9</v>
      </c>
      <c r="D220" s="14">
        <v>0</v>
      </c>
      <c r="E220" s="14"/>
      <c r="F220" s="14"/>
      <c r="G220" s="14">
        <f t="shared" si="92"/>
        <v>0</v>
      </c>
      <c r="H220" s="14">
        <f>IF(OR(C220='ჯამი (HIDE)'!$B$11,C220='ჯამი (HIDE)'!$B$12,C220='ჯამი (HIDE)'!$B$13,C220='ჯამი (HIDE)'!$B$14),"",D220-G220)</f>
        <v>0</v>
      </c>
      <c r="I220" s="27" t="str">
        <f>IF(AND(D220=0,G220=0),"",IF(OR(C220='ჯამი (HIDE)'!$B$11,C220='ჯამი (HIDE)'!$B$12,C220='ჯამი (HIDE)'!$B$13,C220='ჯამი (HIDE)'!$B$14),"",G220/D220))</f>
        <v/>
      </c>
    </row>
    <row r="221" spans="1:9" ht="15.75" hidden="1" thickBot="1">
      <c r="A221" t="s">
        <v>199</v>
      </c>
      <c r="B221" s="34"/>
      <c r="C221" s="7" t="s">
        <v>10</v>
      </c>
      <c r="D221" s="14">
        <v>0</v>
      </c>
      <c r="E221" s="14"/>
      <c r="F221" s="14"/>
      <c r="G221" s="14">
        <f t="shared" si="92"/>
        <v>0</v>
      </c>
      <c r="H221" s="14">
        <f>IF(OR(C221='ჯამი (HIDE)'!$B$11,C221='ჯამი (HIDE)'!$B$12,C221='ჯამი (HIDE)'!$B$13,C221='ჯამი (HIDE)'!$B$14),"",D221-G221)</f>
        <v>0</v>
      </c>
      <c r="I221" s="27" t="str">
        <f>IF(AND(D221=0,G221=0),"",IF(OR(C221='ჯამი (HIDE)'!$B$11,C221='ჯამი (HIDE)'!$B$12,C221='ჯამი (HIDE)'!$B$13,C221='ჯამი (HIDE)'!$B$14),"",G221/D221))</f>
        <v/>
      </c>
    </row>
    <row r="222" spans="1:9" ht="15.75" hidden="1" thickBot="1">
      <c r="A222" t="s">
        <v>199</v>
      </c>
      <c r="B222" s="34"/>
      <c r="C222" s="7" t="s">
        <v>11</v>
      </c>
      <c r="D222" s="14">
        <v>500</v>
      </c>
      <c r="E222" s="14"/>
      <c r="F222" s="14"/>
      <c r="G222" s="14">
        <f t="shared" si="92"/>
        <v>0</v>
      </c>
      <c r="H222" s="14">
        <f>IF(OR(C222='ჯამი (HIDE)'!$B$11,C222='ჯამი (HIDE)'!$B$12,C222='ჯამი (HIDE)'!$B$13,C222='ჯამი (HIDE)'!$B$14),"",D222-G222)</f>
        <v>500</v>
      </c>
      <c r="I222" s="27">
        <f>IF(AND(D222=0,G222=0),"",IF(OR(C222='ჯამი (HIDE)'!$B$11,C222='ჯამი (HIDE)'!$B$12,C222='ჯამი (HIDE)'!$B$13,C222='ჯამი (HIDE)'!$B$14),"",G222/D222))</f>
        <v>0</v>
      </c>
    </row>
    <row r="223" spans="1:9" ht="15.75" hidden="1" thickBot="1">
      <c r="A223" t="s">
        <v>199</v>
      </c>
      <c r="B223" s="34"/>
      <c r="C223" s="7" t="s">
        <v>12</v>
      </c>
      <c r="D223" s="14">
        <v>300</v>
      </c>
      <c r="E223" s="14">
        <v>117.32</v>
      </c>
      <c r="F223" s="14"/>
      <c r="G223" s="14">
        <f t="shared" si="92"/>
        <v>117.32</v>
      </c>
      <c r="H223" s="14">
        <f>IF(OR(C223='ჯამი (HIDE)'!$B$11,C223='ჯამი (HIDE)'!$B$12,C223='ჯამი (HIDE)'!$B$13,C223='ჯამი (HIDE)'!$B$14),"",D223-G223)</f>
        <v>182.68</v>
      </c>
      <c r="I223" s="27">
        <f>IF(AND(D223=0,G223=0),"",IF(OR(C223='ჯამი (HIDE)'!$B$11,C223='ჯამი (HIDE)'!$B$12,C223='ჯამი (HIDE)'!$B$13,C223='ჯამი (HIDE)'!$B$14),"",G223/D223))</f>
        <v>0.39106666666666662</v>
      </c>
    </row>
    <row r="224" spans="1:9" ht="15.75" hidden="1" thickBot="1">
      <c r="A224" t="s">
        <v>199</v>
      </c>
      <c r="B224" s="33"/>
      <c r="C224" s="5" t="s">
        <v>13</v>
      </c>
      <c r="D224" s="13">
        <v>0</v>
      </c>
      <c r="E224" s="13"/>
      <c r="F224" s="13"/>
      <c r="G224" s="13">
        <f t="shared" si="92"/>
        <v>0</v>
      </c>
      <c r="H224" s="13">
        <f>IF(OR(C224='ჯამი (HIDE)'!$B$11,C224='ჯამი (HIDE)'!$B$12,C224='ჯამი (HIDE)'!$B$13,C224='ჯამი (HIDE)'!$B$14),"",D224-G224)</f>
        <v>0</v>
      </c>
      <c r="I224" s="26" t="str">
        <f>IF(AND(D224=0,G224=0),"",IF(OR(C224='ჯამი (HIDE)'!$B$11,C224='ჯამი (HIDE)'!$B$12,C224='ჯამი (HIDE)'!$B$13,C224='ჯამი (HIDE)'!$B$14),"",G224/D224))</f>
        <v/>
      </c>
    </row>
    <row r="225" spans="1:9" ht="15.75" hidden="1" thickBot="1">
      <c r="A225" t="s">
        <v>199</v>
      </c>
      <c r="B225" s="33"/>
      <c r="C225" s="5" t="s">
        <v>14</v>
      </c>
      <c r="D225" s="13">
        <v>0</v>
      </c>
      <c r="E225" s="13"/>
      <c r="F225" s="13"/>
      <c r="G225" s="13">
        <f t="shared" si="92"/>
        <v>0</v>
      </c>
      <c r="H225" s="13">
        <f>IF(OR(C225='ჯამი (HIDE)'!$B$11,C225='ჯამი (HIDE)'!$B$12,C225='ჯამი (HIDE)'!$B$13,C225='ჯამი (HIDE)'!$B$14),"",D225-G225)</f>
        <v>0</v>
      </c>
      <c r="I225" s="26" t="str">
        <f>IF(AND(D225=0,G225=0),"",IF(OR(C225='ჯამი (HIDE)'!$B$11,C225='ჯამი (HIDE)'!$B$12,C225='ჯამი (HIDE)'!$B$13,C225='ჯამი (HIDE)'!$B$14),"",G225/D225))</f>
        <v/>
      </c>
    </row>
    <row r="226" spans="1:9" ht="15.75" hidden="1" thickBot="1">
      <c r="A226" t="s">
        <v>199</v>
      </c>
      <c r="B226" s="35"/>
      <c r="C226" s="9" t="s">
        <v>15</v>
      </c>
      <c r="D226" s="15">
        <v>0</v>
      </c>
      <c r="E226" s="15"/>
      <c r="F226" s="15"/>
      <c r="G226" s="15">
        <f t="shared" si="92"/>
        <v>0</v>
      </c>
      <c r="H226" s="15">
        <f>IF(OR(C226='ჯამი (HIDE)'!$B$11,C226='ჯამი (HIDE)'!$B$12,C226='ჯამი (HIDE)'!$B$13,C226='ჯამი (HIDE)'!$B$14),"",D226-G226)</f>
        <v>0</v>
      </c>
      <c r="I226" s="28" t="str">
        <f>IF(AND(D226=0,G226=0),"",IF(OR(C226='ჯამი (HIDE)'!$B$11,C226='ჯამი (HIDE)'!$B$12,C226='ჯამი (HIDE)'!$B$13,C226='ჯამი (HIDE)'!$B$14),"",G226/D226))</f>
        <v/>
      </c>
    </row>
    <row r="227" spans="1:9" ht="31.5" hidden="1" thickTop="1" thickBot="1">
      <c r="A227" t="s">
        <v>199</v>
      </c>
      <c r="B227" s="2" t="s">
        <v>45</v>
      </c>
      <c r="C227" s="30" t="s">
        <v>46</v>
      </c>
      <c r="D227" s="3">
        <v>17700</v>
      </c>
      <c r="E227" s="3">
        <f>SUM(E228,E236,E237,E238)</f>
        <v>9718.0499999999993</v>
      </c>
      <c r="F227" s="3"/>
      <c r="G227" s="3">
        <f t="shared" si="92"/>
        <v>9718.0499999999993</v>
      </c>
      <c r="H227" s="3">
        <f>IF(OR(C227='ჯამი (HIDE)'!$B$11,C227='ჯამი (HIDE)'!$B$12,C227='ჯამი (HIDE)'!$B$13,C227='ჯამი (HIDE)'!$B$14),"",D227-G227)</f>
        <v>7981.9500000000007</v>
      </c>
      <c r="I227" s="25">
        <f>IF(AND(D227=0,G227=0),"",IF(OR(C227='ჯამი (HIDE)'!$B$11,C227='ჯამი (HIDE)'!$B$12,C227='ჯამი (HIDE)'!$B$13,C227='ჯამი (HIDE)'!$B$14),"",G227/D227))</f>
        <v>0.54904237288135593</v>
      </c>
    </row>
    <row r="228" spans="1:9" ht="15.75" hidden="1" thickBot="1">
      <c r="A228" t="s">
        <v>199</v>
      </c>
      <c r="B228" s="33"/>
      <c r="C228" s="5" t="s">
        <v>5</v>
      </c>
      <c r="D228" s="13">
        <v>17700</v>
      </c>
      <c r="E228" s="13">
        <f>SUM(E229:E235)</f>
        <v>9718.0499999999993</v>
      </c>
      <c r="F228" s="13"/>
      <c r="G228" s="13">
        <f t="shared" si="92"/>
        <v>9718.0499999999993</v>
      </c>
      <c r="H228" s="13">
        <f>IF(OR(C228='ჯამი (HIDE)'!$B$11,C228='ჯამი (HIDE)'!$B$12,C228='ჯამი (HIDE)'!$B$13,C228='ჯამი (HIDE)'!$B$14),"",D228-G228)</f>
        <v>7981.9500000000007</v>
      </c>
      <c r="I228" s="26">
        <f>IF(AND(D228=0,G228=0),"",IF(OR(C228='ჯამი (HIDE)'!$B$11,C228='ჯამი (HIDE)'!$B$12,C228='ჯამი (HIDE)'!$B$13,C228='ჯამი (HIDE)'!$B$14),"",G228/D228))</f>
        <v>0.54904237288135593</v>
      </c>
    </row>
    <row r="229" spans="1:9" ht="15.75" hidden="1" thickBot="1">
      <c r="A229" t="s">
        <v>199</v>
      </c>
      <c r="B229" s="34"/>
      <c r="C229" s="7" t="s">
        <v>6</v>
      </c>
      <c r="D229" s="14">
        <v>0</v>
      </c>
      <c r="E229" s="14"/>
      <c r="F229" s="14"/>
      <c r="G229" s="14">
        <f t="shared" si="92"/>
        <v>0</v>
      </c>
      <c r="H229" s="14">
        <f>IF(OR(C229='ჯამი (HIDE)'!$B$11,C229='ჯამი (HIDE)'!$B$12,C229='ჯამი (HIDE)'!$B$13,C229='ჯამი (HIDE)'!$B$14),"",D229-G229)</f>
        <v>0</v>
      </c>
      <c r="I229" s="27" t="str">
        <f>IF(AND(D229=0,G229=0),"",IF(OR(C229='ჯამი (HIDE)'!$B$11,C229='ჯამი (HIDE)'!$B$12,C229='ჯამი (HIDE)'!$B$13,C229='ჯამი (HIDE)'!$B$14),"",G229/D229))</f>
        <v/>
      </c>
    </row>
    <row r="230" spans="1:9" ht="15.75" hidden="1" thickBot="1">
      <c r="A230" t="s">
        <v>199</v>
      </c>
      <c r="B230" s="34"/>
      <c r="C230" s="7" t="s">
        <v>7</v>
      </c>
      <c r="D230" s="14">
        <v>15000</v>
      </c>
      <c r="E230" s="14">
        <v>9592.66</v>
      </c>
      <c r="F230" s="14"/>
      <c r="G230" s="14">
        <f t="shared" si="92"/>
        <v>9592.66</v>
      </c>
      <c r="H230" s="14">
        <f>IF(OR(C230='ჯამი (HIDE)'!$B$11,C230='ჯამი (HIDE)'!$B$12,C230='ჯამი (HIDE)'!$B$13,C230='ჯამი (HIDE)'!$B$14),"",D230-G230)</f>
        <v>5407.34</v>
      </c>
      <c r="I230" s="27">
        <f>IF(AND(D230=0,G230=0),"",IF(OR(C230='ჯამი (HIDE)'!$B$11,C230='ჯამი (HIDE)'!$B$12,C230='ჯამი (HIDE)'!$B$13,C230='ჯამი (HIDE)'!$B$14),"",G230/D230))</f>
        <v>0.63951066666666667</v>
      </c>
    </row>
    <row r="231" spans="1:9" ht="15.75" hidden="1" thickBot="1">
      <c r="A231" t="s">
        <v>199</v>
      </c>
      <c r="B231" s="34"/>
      <c r="C231" s="7" t="s">
        <v>8</v>
      </c>
      <c r="D231" s="14">
        <v>0</v>
      </c>
      <c r="E231" s="14"/>
      <c r="F231" s="14"/>
      <c r="G231" s="14">
        <f t="shared" si="92"/>
        <v>0</v>
      </c>
      <c r="H231" s="14">
        <f>IF(OR(C231='ჯამი (HIDE)'!$B$11,C231='ჯამი (HIDE)'!$B$12,C231='ჯამი (HIDE)'!$B$13,C231='ჯამი (HIDE)'!$B$14),"",D231-G231)</f>
        <v>0</v>
      </c>
      <c r="I231" s="27" t="str">
        <f>IF(AND(D231=0,G231=0),"",IF(OR(C231='ჯამი (HIDE)'!$B$11,C231='ჯამი (HIDE)'!$B$12,C231='ჯამი (HIDE)'!$B$13,C231='ჯამი (HIDE)'!$B$14),"",G231/D231))</f>
        <v/>
      </c>
    </row>
    <row r="232" spans="1:9" ht="15.75" hidden="1" thickBot="1">
      <c r="A232" t="s">
        <v>199</v>
      </c>
      <c r="B232" s="34"/>
      <c r="C232" s="7" t="s">
        <v>9</v>
      </c>
      <c r="D232" s="14">
        <v>0</v>
      </c>
      <c r="E232" s="14"/>
      <c r="F232" s="14"/>
      <c r="G232" s="14">
        <f t="shared" si="92"/>
        <v>0</v>
      </c>
      <c r="H232" s="14">
        <f>IF(OR(C232='ჯამი (HIDE)'!$B$11,C232='ჯამი (HIDE)'!$B$12,C232='ჯამი (HIDE)'!$B$13,C232='ჯამი (HIDE)'!$B$14),"",D232-G232)</f>
        <v>0</v>
      </c>
      <c r="I232" s="27" t="str">
        <f>IF(AND(D232=0,G232=0),"",IF(OR(C232='ჯამი (HIDE)'!$B$11,C232='ჯამი (HIDE)'!$B$12,C232='ჯამი (HIDE)'!$B$13,C232='ჯამი (HIDE)'!$B$14),"",G232/D232))</f>
        <v/>
      </c>
    </row>
    <row r="233" spans="1:9" ht="15.75" hidden="1" thickBot="1">
      <c r="A233" t="s">
        <v>199</v>
      </c>
      <c r="B233" s="34"/>
      <c r="C233" s="7" t="s">
        <v>10</v>
      </c>
      <c r="D233" s="14">
        <v>0</v>
      </c>
      <c r="E233" s="14"/>
      <c r="F233" s="14"/>
      <c r="G233" s="14">
        <f t="shared" si="92"/>
        <v>0</v>
      </c>
      <c r="H233" s="14">
        <f>IF(OR(C233='ჯამი (HIDE)'!$B$11,C233='ჯამი (HIDE)'!$B$12,C233='ჯამი (HIDE)'!$B$13,C233='ჯამი (HIDE)'!$B$14),"",D233-G233)</f>
        <v>0</v>
      </c>
      <c r="I233" s="27" t="str">
        <f>IF(AND(D233=0,G233=0),"",IF(OR(C233='ჯამი (HIDE)'!$B$11,C233='ჯამი (HIDE)'!$B$12,C233='ჯამი (HIDE)'!$B$13,C233='ჯამი (HIDE)'!$B$14),"",G233/D233))</f>
        <v/>
      </c>
    </row>
    <row r="234" spans="1:9" ht="15.75" hidden="1" thickBot="1">
      <c r="A234" t="s">
        <v>199</v>
      </c>
      <c r="B234" s="34"/>
      <c r="C234" s="7" t="s">
        <v>11</v>
      </c>
      <c r="D234" s="14">
        <v>2500</v>
      </c>
      <c r="E234" s="14"/>
      <c r="F234" s="14"/>
      <c r="G234" s="14">
        <f t="shared" si="92"/>
        <v>0</v>
      </c>
      <c r="H234" s="14">
        <f>IF(OR(C234='ჯამი (HIDE)'!$B$11,C234='ჯამი (HIDE)'!$B$12,C234='ჯამი (HIDE)'!$B$13,C234='ჯამი (HIDE)'!$B$14),"",D234-G234)</f>
        <v>2500</v>
      </c>
      <c r="I234" s="27">
        <f>IF(AND(D234=0,G234=0),"",IF(OR(C234='ჯამი (HIDE)'!$B$11,C234='ჯამი (HIDE)'!$B$12,C234='ჯამი (HIDE)'!$B$13,C234='ჯამი (HIDE)'!$B$14),"",G234/D234))</f>
        <v>0</v>
      </c>
    </row>
    <row r="235" spans="1:9" ht="15.75" hidden="1" thickBot="1">
      <c r="A235" t="s">
        <v>199</v>
      </c>
      <c r="B235" s="34"/>
      <c r="C235" s="7" t="s">
        <v>12</v>
      </c>
      <c r="D235" s="14">
        <v>200</v>
      </c>
      <c r="E235" s="14">
        <v>125.39</v>
      </c>
      <c r="F235" s="14"/>
      <c r="G235" s="14">
        <f t="shared" si="92"/>
        <v>125.39</v>
      </c>
      <c r="H235" s="14">
        <f>IF(OR(C235='ჯამი (HIDE)'!$B$11,C235='ჯამი (HIDE)'!$B$12,C235='ჯამი (HIDE)'!$B$13,C235='ჯამი (HIDE)'!$B$14),"",D235-G235)</f>
        <v>74.61</v>
      </c>
      <c r="I235" s="27">
        <f>IF(AND(D235=0,G235=0),"",IF(OR(C235='ჯამი (HIDE)'!$B$11,C235='ჯამი (HIDE)'!$B$12,C235='ჯამი (HIDE)'!$B$13,C235='ჯამი (HIDE)'!$B$14),"",G235/D235))</f>
        <v>0.62695000000000001</v>
      </c>
    </row>
    <row r="236" spans="1:9" ht="15.75" hidden="1" thickBot="1">
      <c r="A236" t="s">
        <v>199</v>
      </c>
      <c r="B236" s="33"/>
      <c r="C236" s="5" t="s">
        <v>13</v>
      </c>
      <c r="D236" s="13">
        <v>0</v>
      </c>
      <c r="E236" s="13"/>
      <c r="F236" s="13"/>
      <c r="G236" s="13">
        <f t="shared" si="92"/>
        <v>0</v>
      </c>
      <c r="H236" s="13">
        <f>IF(OR(C236='ჯამი (HIDE)'!$B$11,C236='ჯამი (HIDE)'!$B$12,C236='ჯამი (HIDE)'!$B$13,C236='ჯამი (HIDE)'!$B$14),"",D236-G236)</f>
        <v>0</v>
      </c>
      <c r="I236" s="26" t="str">
        <f>IF(AND(D236=0,G236=0),"",IF(OR(C236='ჯამი (HIDE)'!$B$11,C236='ჯამი (HIDE)'!$B$12,C236='ჯამი (HIDE)'!$B$13,C236='ჯამი (HIDE)'!$B$14),"",G236/D236))</f>
        <v/>
      </c>
    </row>
    <row r="237" spans="1:9" ht="15.75" hidden="1" thickBot="1">
      <c r="A237" t="s">
        <v>199</v>
      </c>
      <c r="B237" s="33"/>
      <c r="C237" s="5" t="s">
        <v>14</v>
      </c>
      <c r="D237" s="13">
        <v>0</v>
      </c>
      <c r="E237" s="13"/>
      <c r="F237" s="13"/>
      <c r="G237" s="13">
        <f t="shared" si="92"/>
        <v>0</v>
      </c>
      <c r="H237" s="13">
        <f>IF(OR(C237='ჯამი (HIDE)'!$B$11,C237='ჯამი (HIDE)'!$B$12,C237='ჯამი (HIDE)'!$B$13,C237='ჯამი (HIDE)'!$B$14),"",D237-G237)</f>
        <v>0</v>
      </c>
      <c r="I237" s="26" t="str">
        <f>IF(AND(D237=0,G237=0),"",IF(OR(C237='ჯამი (HIDE)'!$B$11,C237='ჯამი (HIDE)'!$B$12,C237='ჯამი (HIDE)'!$B$13,C237='ჯამი (HIDE)'!$B$14),"",G237/D237))</f>
        <v/>
      </c>
    </row>
    <row r="238" spans="1:9" ht="15.75" hidden="1" thickBot="1">
      <c r="A238" t="s">
        <v>199</v>
      </c>
      <c r="B238" s="35"/>
      <c r="C238" s="9" t="s">
        <v>15</v>
      </c>
      <c r="D238" s="15">
        <v>0</v>
      </c>
      <c r="E238" s="15"/>
      <c r="F238" s="15"/>
      <c r="G238" s="15">
        <f t="shared" si="92"/>
        <v>0</v>
      </c>
      <c r="H238" s="15">
        <f>IF(OR(C238='ჯამი (HIDE)'!$B$11,C238='ჯამი (HIDE)'!$B$12,C238='ჯამი (HIDE)'!$B$13,C238='ჯამი (HIDE)'!$B$14),"",D238-G238)</f>
        <v>0</v>
      </c>
      <c r="I238" s="28" t="str">
        <f>IF(AND(D238=0,G238=0),"",IF(OR(C238='ჯამი (HIDE)'!$B$11,C238='ჯამი (HIDE)'!$B$12,C238='ჯამი (HIDE)'!$B$13,C238='ჯამი (HIDE)'!$B$14),"",G238/D238))</f>
        <v/>
      </c>
    </row>
    <row r="239" spans="1:9" ht="31.5" hidden="1" thickTop="1" thickBot="1">
      <c r="A239" t="s">
        <v>199</v>
      </c>
      <c r="B239" s="2" t="s">
        <v>47</v>
      </c>
      <c r="C239" s="30" t="s">
        <v>48</v>
      </c>
      <c r="D239" s="3">
        <v>8700</v>
      </c>
      <c r="E239" s="3">
        <f>SUM(E240,E248,E249,E250)</f>
        <v>3166.47</v>
      </c>
      <c r="F239" s="3"/>
      <c r="G239" s="3">
        <f t="shared" si="92"/>
        <v>3166.47</v>
      </c>
      <c r="H239" s="3">
        <f>IF(OR(C239='ჯამი (HIDE)'!$B$11,C239='ჯამი (HIDE)'!$B$12,C239='ჯამი (HIDE)'!$B$13,C239='ჯამი (HIDE)'!$B$14),"",D239-G239)</f>
        <v>5533.5300000000007</v>
      </c>
      <c r="I239" s="25">
        <f>IF(AND(D239=0,G239=0),"",IF(OR(C239='ჯამი (HIDE)'!$B$11,C239='ჯამი (HIDE)'!$B$12,C239='ჯამი (HIDE)'!$B$13,C239='ჯამი (HIDE)'!$B$14),"",G239/D239))</f>
        <v>0.36396206896551719</v>
      </c>
    </row>
    <row r="240" spans="1:9" ht="15.75" hidden="1" thickBot="1">
      <c r="A240" t="s">
        <v>199</v>
      </c>
      <c r="B240" s="33"/>
      <c r="C240" s="5" t="s">
        <v>5</v>
      </c>
      <c r="D240" s="13">
        <v>8700</v>
      </c>
      <c r="E240" s="13">
        <f>SUM(E241:E247)</f>
        <v>3166.47</v>
      </c>
      <c r="F240" s="13"/>
      <c r="G240" s="13">
        <f t="shared" si="92"/>
        <v>3166.47</v>
      </c>
      <c r="H240" s="13">
        <f>IF(OR(C240='ჯამი (HIDE)'!$B$11,C240='ჯამი (HIDE)'!$B$12,C240='ჯამი (HIDE)'!$B$13,C240='ჯამი (HIDE)'!$B$14),"",D240-G240)</f>
        <v>5533.5300000000007</v>
      </c>
      <c r="I240" s="26">
        <f>IF(AND(D240=0,G240=0),"",IF(OR(C240='ჯამი (HIDE)'!$B$11,C240='ჯამი (HIDE)'!$B$12,C240='ჯამი (HIDE)'!$B$13,C240='ჯამი (HIDE)'!$B$14),"",G240/D240))</f>
        <v>0.36396206896551719</v>
      </c>
    </row>
    <row r="241" spans="1:9" ht="15.75" hidden="1" thickBot="1">
      <c r="A241" t="s">
        <v>199</v>
      </c>
      <c r="B241" s="34"/>
      <c r="C241" s="7" t="s">
        <v>6</v>
      </c>
      <c r="D241" s="14">
        <v>0</v>
      </c>
      <c r="E241" s="14"/>
      <c r="F241" s="14"/>
      <c r="G241" s="14">
        <f t="shared" si="92"/>
        <v>0</v>
      </c>
      <c r="H241" s="14">
        <f>IF(OR(C241='ჯამი (HIDE)'!$B$11,C241='ჯამი (HIDE)'!$B$12,C241='ჯამი (HIDE)'!$B$13,C241='ჯამი (HIDE)'!$B$14),"",D241-G241)</f>
        <v>0</v>
      </c>
      <c r="I241" s="27" t="str">
        <f>IF(AND(D241=0,G241=0),"",IF(OR(C241='ჯამი (HIDE)'!$B$11,C241='ჯამი (HIDE)'!$B$12,C241='ჯამი (HIDE)'!$B$13,C241='ჯამი (HIDE)'!$B$14),"",G241/D241))</f>
        <v/>
      </c>
    </row>
    <row r="242" spans="1:9" ht="15.75" hidden="1" thickBot="1">
      <c r="A242" t="s">
        <v>199</v>
      </c>
      <c r="B242" s="34"/>
      <c r="C242" s="7" t="s">
        <v>7</v>
      </c>
      <c r="D242" s="14">
        <v>7000</v>
      </c>
      <c r="E242" s="14">
        <v>2705.58</v>
      </c>
      <c r="F242" s="14"/>
      <c r="G242" s="14">
        <f t="shared" si="92"/>
        <v>2705.58</v>
      </c>
      <c r="H242" s="14">
        <f>IF(OR(C242='ჯამი (HIDE)'!$B$11,C242='ჯამი (HIDE)'!$B$12,C242='ჯამი (HIDE)'!$B$13,C242='ჯამი (HIDE)'!$B$14),"",D242-G242)</f>
        <v>4294.42</v>
      </c>
      <c r="I242" s="27">
        <f>IF(AND(D242=0,G242=0),"",IF(OR(C242='ჯამი (HIDE)'!$B$11,C242='ჯამი (HIDE)'!$B$12,C242='ჯამი (HIDE)'!$B$13,C242='ჯამი (HIDE)'!$B$14),"",G242/D242))</f>
        <v>0.38651142857142856</v>
      </c>
    </row>
    <row r="243" spans="1:9" ht="15.75" hidden="1" thickBot="1">
      <c r="A243" t="s">
        <v>199</v>
      </c>
      <c r="B243" s="34"/>
      <c r="C243" s="7" t="s">
        <v>8</v>
      </c>
      <c r="D243" s="14">
        <v>0</v>
      </c>
      <c r="E243" s="14"/>
      <c r="F243" s="14"/>
      <c r="G243" s="14">
        <f t="shared" si="92"/>
        <v>0</v>
      </c>
      <c r="H243" s="14">
        <f>IF(OR(C243='ჯამი (HIDE)'!$B$11,C243='ჯამი (HIDE)'!$B$12,C243='ჯამი (HIDE)'!$B$13,C243='ჯამი (HIDE)'!$B$14),"",D243-G243)</f>
        <v>0</v>
      </c>
      <c r="I243" s="27" t="str">
        <f>IF(AND(D243=0,G243=0),"",IF(OR(C243='ჯამი (HIDE)'!$B$11,C243='ჯამი (HIDE)'!$B$12,C243='ჯამი (HIDE)'!$B$13,C243='ჯამი (HIDE)'!$B$14),"",G243/D243))</f>
        <v/>
      </c>
    </row>
    <row r="244" spans="1:9" ht="15.75" hidden="1" thickBot="1">
      <c r="A244" t="s">
        <v>199</v>
      </c>
      <c r="B244" s="34"/>
      <c r="C244" s="7" t="s">
        <v>9</v>
      </c>
      <c r="D244" s="14">
        <v>0</v>
      </c>
      <c r="E244" s="14"/>
      <c r="F244" s="14"/>
      <c r="G244" s="14">
        <f t="shared" si="92"/>
        <v>0</v>
      </c>
      <c r="H244" s="14">
        <f>IF(OR(C244='ჯამი (HIDE)'!$B$11,C244='ჯამი (HIDE)'!$B$12,C244='ჯამი (HIDE)'!$B$13,C244='ჯამი (HIDE)'!$B$14),"",D244-G244)</f>
        <v>0</v>
      </c>
      <c r="I244" s="27" t="str">
        <f>IF(AND(D244=0,G244=0),"",IF(OR(C244='ჯამი (HIDE)'!$B$11,C244='ჯამი (HIDE)'!$B$12,C244='ჯამი (HIDE)'!$B$13,C244='ჯამი (HIDE)'!$B$14),"",G244/D244))</f>
        <v/>
      </c>
    </row>
    <row r="245" spans="1:9" ht="15.75" hidden="1" thickBot="1">
      <c r="A245" t="s">
        <v>199</v>
      </c>
      <c r="B245" s="34"/>
      <c r="C245" s="7" t="s">
        <v>10</v>
      </c>
      <c r="D245" s="14">
        <v>0</v>
      </c>
      <c r="E245" s="14"/>
      <c r="F245" s="14"/>
      <c r="G245" s="14">
        <f t="shared" si="92"/>
        <v>0</v>
      </c>
      <c r="H245" s="14">
        <f>IF(OR(C245='ჯამი (HIDE)'!$B$11,C245='ჯამი (HIDE)'!$B$12,C245='ჯამი (HIDE)'!$B$13,C245='ჯამი (HIDE)'!$B$14),"",D245-G245)</f>
        <v>0</v>
      </c>
      <c r="I245" s="27" t="str">
        <f>IF(AND(D245=0,G245=0),"",IF(OR(C245='ჯამი (HIDE)'!$B$11,C245='ჯამი (HIDE)'!$B$12,C245='ჯამი (HIDE)'!$B$13,C245='ჯამი (HIDE)'!$B$14),"",G245/D245))</f>
        <v/>
      </c>
    </row>
    <row r="246" spans="1:9" ht="15.75" hidden="1" thickBot="1">
      <c r="A246" t="s">
        <v>199</v>
      </c>
      <c r="B246" s="34"/>
      <c r="C246" s="7" t="s">
        <v>11</v>
      </c>
      <c r="D246" s="14">
        <v>1500</v>
      </c>
      <c r="E246" s="14">
        <v>388.89</v>
      </c>
      <c r="F246" s="14"/>
      <c r="G246" s="14">
        <f t="shared" si="92"/>
        <v>388.89</v>
      </c>
      <c r="H246" s="14">
        <f>IF(OR(C246='ჯამი (HIDE)'!$B$11,C246='ჯამი (HIDE)'!$B$12,C246='ჯამი (HIDE)'!$B$13,C246='ჯამი (HIDE)'!$B$14),"",D246-G246)</f>
        <v>1111.1100000000001</v>
      </c>
      <c r="I246" s="27">
        <f>IF(AND(D246=0,G246=0),"",IF(OR(C246='ჯამი (HIDE)'!$B$11,C246='ჯამი (HIDE)'!$B$12,C246='ჯამი (HIDE)'!$B$13,C246='ჯამი (HIDE)'!$B$14),"",G246/D246))</f>
        <v>0.25925999999999999</v>
      </c>
    </row>
    <row r="247" spans="1:9" ht="15.75" hidden="1" thickBot="1">
      <c r="A247" t="s">
        <v>199</v>
      </c>
      <c r="B247" s="34"/>
      <c r="C247" s="7" t="s">
        <v>12</v>
      </c>
      <c r="D247" s="14">
        <v>200</v>
      </c>
      <c r="E247" s="14">
        <v>72</v>
      </c>
      <c r="F247" s="14"/>
      <c r="G247" s="14">
        <f t="shared" si="92"/>
        <v>72</v>
      </c>
      <c r="H247" s="14">
        <f>IF(OR(C247='ჯამი (HIDE)'!$B$11,C247='ჯამი (HIDE)'!$B$12,C247='ჯამი (HIDE)'!$B$13,C247='ჯამი (HIDE)'!$B$14),"",D247-G247)</f>
        <v>128</v>
      </c>
      <c r="I247" s="27">
        <f>IF(AND(D247=0,G247=0),"",IF(OR(C247='ჯამი (HIDE)'!$B$11,C247='ჯამი (HIDE)'!$B$12,C247='ჯამი (HIDE)'!$B$13,C247='ჯამი (HIDE)'!$B$14),"",G247/D247))</f>
        <v>0.36</v>
      </c>
    </row>
    <row r="248" spans="1:9" ht="15.75" hidden="1" thickBot="1">
      <c r="A248" t="s">
        <v>199</v>
      </c>
      <c r="B248" s="33"/>
      <c r="C248" s="5" t="s">
        <v>13</v>
      </c>
      <c r="D248" s="13">
        <v>0</v>
      </c>
      <c r="E248" s="13"/>
      <c r="F248" s="13"/>
      <c r="G248" s="13">
        <f t="shared" si="92"/>
        <v>0</v>
      </c>
      <c r="H248" s="13">
        <f>IF(OR(C248='ჯამი (HIDE)'!$B$11,C248='ჯამი (HIDE)'!$B$12,C248='ჯამი (HIDE)'!$B$13,C248='ჯამი (HIDE)'!$B$14),"",D248-G248)</f>
        <v>0</v>
      </c>
      <c r="I248" s="26" t="str">
        <f>IF(AND(D248=0,G248=0),"",IF(OR(C248='ჯამი (HIDE)'!$B$11,C248='ჯამი (HIDE)'!$B$12,C248='ჯამი (HIDE)'!$B$13,C248='ჯამი (HIDE)'!$B$14),"",G248/D248))</f>
        <v/>
      </c>
    </row>
    <row r="249" spans="1:9" ht="15.75" hidden="1" thickBot="1">
      <c r="A249" t="s">
        <v>199</v>
      </c>
      <c r="B249" s="33"/>
      <c r="C249" s="5" t="s">
        <v>14</v>
      </c>
      <c r="D249" s="13">
        <v>0</v>
      </c>
      <c r="E249" s="13"/>
      <c r="F249" s="13"/>
      <c r="G249" s="13">
        <f t="shared" si="92"/>
        <v>0</v>
      </c>
      <c r="H249" s="13">
        <f>IF(OR(C249='ჯამი (HIDE)'!$B$11,C249='ჯამი (HIDE)'!$B$12,C249='ჯამი (HIDE)'!$B$13,C249='ჯამი (HIDE)'!$B$14),"",D249-G249)</f>
        <v>0</v>
      </c>
      <c r="I249" s="26" t="str">
        <f>IF(AND(D249=0,G249=0),"",IF(OR(C249='ჯამი (HIDE)'!$B$11,C249='ჯამი (HIDE)'!$B$12,C249='ჯამი (HIDE)'!$B$13,C249='ჯამი (HIDE)'!$B$14),"",G249/D249))</f>
        <v/>
      </c>
    </row>
    <row r="250" spans="1:9" ht="15.75" hidden="1" thickBot="1">
      <c r="A250" t="s">
        <v>199</v>
      </c>
      <c r="B250" s="35"/>
      <c r="C250" s="9" t="s">
        <v>15</v>
      </c>
      <c r="D250" s="15">
        <v>0</v>
      </c>
      <c r="E250" s="15"/>
      <c r="F250" s="15"/>
      <c r="G250" s="15">
        <f t="shared" si="92"/>
        <v>0</v>
      </c>
      <c r="H250" s="15">
        <f>IF(OR(C250='ჯამი (HIDE)'!$B$11,C250='ჯამი (HIDE)'!$B$12,C250='ჯამი (HIDE)'!$B$13,C250='ჯამი (HIDE)'!$B$14),"",D250-G250)</f>
        <v>0</v>
      </c>
      <c r="I250" s="28" t="str">
        <f>IF(AND(D250=0,G250=0),"",IF(OR(C250='ჯამი (HIDE)'!$B$11,C250='ჯამი (HIDE)'!$B$12,C250='ჯამი (HIDE)'!$B$13,C250='ჯამი (HIDE)'!$B$14),"",G250/D250))</f>
        <v/>
      </c>
    </row>
    <row r="251" spans="1:9" ht="46.5" hidden="1" thickTop="1" thickBot="1">
      <c r="A251" t="s">
        <v>199</v>
      </c>
      <c r="B251" s="2" t="s">
        <v>49</v>
      </c>
      <c r="C251" s="30" t="s">
        <v>50</v>
      </c>
      <c r="D251" s="3">
        <v>5700</v>
      </c>
      <c r="E251" s="3">
        <f>SUM(E252,E260,E261,E262)</f>
        <v>5002.9399999999996</v>
      </c>
      <c r="F251" s="3"/>
      <c r="G251" s="3">
        <f t="shared" si="92"/>
        <v>5002.9399999999996</v>
      </c>
      <c r="H251" s="3">
        <f>IF(OR(C251='ჯამი (HIDE)'!$B$11,C251='ჯამი (HIDE)'!$B$12,C251='ჯამი (HIDE)'!$B$13,C251='ჯამი (HIDE)'!$B$14),"",D251-G251)</f>
        <v>697.0600000000004</v>
      </c>
      <c r="I251" s="25">
        <f>IF(AND(D251=0,G251=0),"",IF(OR(C251='ჯამი (HIDE)'!$B$11,C251='ჯამი (HIDE)'!$B$12,C251='ჯამი (HIDE)'!$B$13,C251='ჯამი (HIDE)'!$B$14),"",G251/D251))</f>
        <v>0.87770877192982444</v>
      </c>
    </row>
    <row r="252" spans="1:9" ht="15.75" hidden="1" thickBot="1">
      <c r="A252" t="s">
        <v>199</v>
      </c>
      <c r="B252" s="33"/>
      <c r="C252" s="5" t="s">
        <v>5</v>
      </c>
      <c r="D252" s="13">
        <v>5700</v>
      </c>
      <c r="E252" s="13">
        <f>SUM(E253:E259)</f>
        <v>5002.9399999999996</v>
      </c>
      <c r="F252" s="13"/>
      <c r="G252" s="13">
        <f t="shared" si="92"/>
        <v>5002.9399999999996</v>
      </c>
      <c r="H252" s="13">
        <f>IF(OR(C252='ჯამი (HIDE)'!$B$11,C252='ჯამი (HIDE)'!$B$12,C252='ჯამი (HIDE)'!$B$13,C252='ჯამი (HIDE)'!$B$14),"",D252-G252)</f>
        <v>697.0600000000004</v>
      </c>
      <c r="I252" s="26">
        <f>IF(AND(D252=0,G252=0),"",IF(OR(C252='ჯამი (HIDE)'!$B$11,C252='ჯამი (HIDE)'!$B$12,C252='ჯამი (HIDE)'!$B$13,C252='ჯამი (HIDE)'!$B$14),"",G252/D252))</f>
        <v>0.87770877192982444</v>
      </c>
    </row>
    <row r="253" spans="1:9" ht="15.75" hidden="1" thickBot="1">
      <c r="A253" t="s">
        <v>199</v>
      </c>
      <c r="B253" s="34"/>
      <c r="C253" s="7" t="s">
        <v>6</v>
      </c>
      <c r="D253" s="14">
        <v>0</v>
      </c>
      <c r="E253" s="14"/>
      <c r="F253" s="14"/>
      <c r="G253" s="14">
        <f t="shared" si="92"/>
        <v>0</v>
      </c>
      <c r="H253" s="14">
        <f>IF(OR(C253='ჯამი (HIDE)'!$B$11,C253='ჯამი (HIDE)'!$B$12,C253='ჯამი (HIDE)'!$B$13,C253='ჯამი (HIDE)'!$B$14),"",D253-G253)</f>
        <v>0</v>
      </c>
      <c r="I253" s="27" t="str">
        <f>IF(AND(D253=0,G253=0),"",IF(OR(C253='ჯამი (HIDE)'!$B$11,C253='ჯამი (HIDE)'!$B$12,C253='ჯამი (HIDE)'!$B$13,C253='ჯამი (HIDE)'!$B$14),"",G253/D253))</f>
        <v/>
      </c>
    </row>
    <row r="254" spans="1:9" ht="15.75" hidden="1" thickBot="1">
      <c r="A254" t="s">
        <v>199</v>
      </c>
      <c r="B254" s="34"/>
      <c r="C254" s="7" t="s">
        <v>7</v>
      </c>
      <c r="D254" s="14">
        <v>5000</v>
      </c>
      <c r="E254" s="14">
        <v>4483.37</v>
      </c>
      <c r="F254" s="14"/>
      <c r="G254" s="14">
        <f t="shared" si="92"/>
        <v>4483.37</v>
      </c>
      <c r="H254" s="14">
        <f>IF(OR(C254='ჯამი (HIDE)'!$B$11,C254='ჯამი (HIDE)'!$B$12,C254='ჯამი (HIDE)'!$B$13,C254='ჯამი (HIDE)'!$B$14),"",D254-G254)</f>
        <v>516.63000000000011</v>
      </c>
      <c r="I254" s="27">
        <f>IF(AND(D254=0,G254=0),"",IF(OR(C254='ჯამი (HIDE)'!$B$11,C254='ჯამი (HIDE)'!$B$12,C254='ჯამი (HIDE)'!$B$13,C254='ჯამი (HIDE)'!$B$14),"",G254/D254))</f>
        <v>0.89667399999999997</v>
      </c>
    </row>
    <row r="255" spans="1:9" ht="15.75" hidden="1" thickBot="1">
      <c r="A255" t="s">
        <v>199</v>
      </c>
      <c r="B255" s="34"/>
      <c r="C255" s="7" t="s">
        <v>8</v>
      </c>
      <c r="D255" s="14">
        <v>0</v>
      </c>
      <c r="E255" s="14"/>
      <c r="F255" s="14"/>
      <c r="G255" s="14">
        <f t="shared" si="92"/>
        <v>0</v>
      </c>
      <c r="H255" s="14">
        <f>IF(OR(C255='ჯამი (HIDE)'!$B$11,C255='ჯამი (HIDE)'!$B$12,C255='ჯამი (HIDE)'!$B$13,C255='ჯამი (HIDE)'!$B$14),"",D255-G255)</f>
        <v>0</v>
      </c>
      <c r="I255" s="27" t="str">
        <f>IF(AND(D255=0,G255=0),"",IF(OR(C255='ჯამი (HIDE)'!$B$11,C255='ჯამი (HIDE)'!$B$12,C255='ჯამი (HIDE)'!$B$13,C255='ჯამი (HIDE)'!$B$14),"",G255/D255))</f>
        <v/>
      </c>
    </row>
    <row r="256" spans="1:9" ht="15.75" hidden="1" thickBot="1">
      <c r="A256" t="s">
        <v>199</v>
      </c>
      <c r="B256" s="34"/>
      <c r="C256" s="7" t="s">
        <v>9</v>
      </c>
      <c r="D256" s="14">
        <v>0</v>
      </c>
      <c r="E256" s="14"/>
      <c r="F256" s="14"/>
      <c r="G256" s="14">
        <f t="shared" si="92"/>
        <v>0</v>
      </c>
      <c r="H256" s="14">
        <f>IF(OR(C256='ჯამი (HIDE)'!$B$11,C256='ჯამი (HIDE)'!$B$12,C256='ჯამი (HIDE)'!$B$13,C256='ჯამი (HIDE)'!$B$14),"",D256-G256)</f>
        <v>0</v>
      </c>
      <c r="I256" s="27" t="str">
        <f>IF(AND(D256=0,G256=0),"",IF(OR(C256='ჯამი (HIDE)'!$B$11,C256='ჯამი (HIDE)'!$B$12,C256='ჯამი (HIDE)'!$B$13,C256='ჯამი (HIDE)'!$B$14),"",G256/D256))</f>
        <v/>
      </c>
    </row>
    <row r="257" spans="1:9" ht="15.75" hidden="1" thickBot="1">
      <c r="A257" t="s">
        <v>199</v>
      </c>
      <c r="B257" s="34"/>
      <c r="C257" s="7" t="s">
        <v>10</v>
      </c>
      <c r="D257" s="14">
        <v>0</v>
      </c>
      <c r="E257" s="14"/>
      <c r="F257" s="14"/>
      <c r="G257" s="14">
        <f t="shared" si="92"/>
        <v>0</v>
      </c>
      <c r="H257" s="14">
        <f>IF(OR(C257='ჯამი (HIDE)'!$B$11,C257='ჯამი (HIDE)'!$B$12,C257='ჯამი (HIDE)'!$B$13,C257='ჯამი (HIDE)'!$B$14),"",D257-G257)</f>
        <v>0</v>
      </c>
      <c r="I257" s="27" t="str">
        <f>IF(AND(D257=0,G257=0),"",IF(OR(C257='ჯამი (HIDE)'!$B$11,C257='ჯამი (HIDE)'!$B$12,C257='ჯამი (HIDE)'!$B$13,C257='ჯამი (HIDE)'!$B$14),"",G257/D257))</f>
        <v/>
      </c>
    </row>
    <row r="258" spans="1:9" ht="15.75" hidden="1" thickBot="1">
      <c r="A258" t="s">
        <v>199</v>
      </c>
      <c r="B258" s="34"/>
      <c r="C258" s="7" t="s">
        <v>11</v>
      </c>
      <c r="D258" s="14">
        <v>700</v>
      </c>
      <c r="E258" s="14">
        <v>519.57000000000005</v>
      </c>
      <c r="F258" s="14"/>
      <c r="G258" s="14">
        <f t="shared" si="92"/>
        <v>519.57000000000005</v>
      </c>
      <c r="H258" s="14">
        <f>IF(OR(C258='ჯამი (HIDE)'!$B$11,C258='ჯამი (HIDE)'!$B$12,C258='ჯამი (HIDE)'!$B$13,C258='ჯამი (HIDE)'!$B$14),"",D258-G258)</f>
        <v>180.42999999999995</v>
      </c>
      <c r="I258" s="27">
        <f>IF(AND(D258=0,G258=0),"",IF(OR(C258='ჯამი (HIDE)'!$B$11,C258='ჯამი (HIDE)'!$B$12,C258='ჯამი (HIDE)'!$B$13,C258='ჯამი (HIDE)'!$B$14),"",G258/D258))</f>
        <v>0.7422428571428572</v>
      </c>
    </row>
    <row r="259" spans="1:9" ht="15.75" hidden="1" thickBot="1">
      <c r="A259" t="s">
        <v>199</v>
      </c>
      <c r="B259" s="34"/>
      <c r="C259" s="7" t="s">
        <v>12</v>
      </c>
      <c r="D259" s="14">
        <v>0</v>
      </c>
      <c r="E259" s="14"/>
      <c r="F259" s="14"/>
      <c r="G259" s="14">
        <f t="shared" si="92"/>
        <v>0</v>
      </c>
      <c r="H259" s="14">
        <f>IF(OR(C259='ჯამი (HIDE)'!$B$11,C259='ჯამი (HIDE)'!$B$12,C259='ჯამი (HIDE)'!$B$13,C259='ჯამი (HIDE)'!$B$14),"",D259-G259)</f>
        <v>0</v>
      </c>
      <c r="I259" s="27" t="str">
        <f>IF(AND(D259=0,G259=0),"",IF(OR(C259='ჯამი (HIDE)'!$B$11,C259='ჯამი (HIDE)'!$B$12,C259='ჯამი (HIDE)'!$B$13,C259='ჯამი (HIDE)'!$B$14),"",G259/D259))</f>
        <v/>
      </c>
    </row>
    <row r="260" spans="1:9" ht="15.75" hidden="1" thickBot="1">
      <c r="A260" t="s">
        <v>199</v>
      </c>
      <c r="B260" s="33"/>
      <c r="C260" s="5" t="s">
        <v>13</v>
      </c>
      <c r="D260" s="13">
        <v>0</v>
      </c>
      <c r="E260" s="13"/>
      <c r="F260" s="13"/>
      <c r="G260" s="13">
        <f t="shared" ref="G260:G323" si="93">E260+F260</f>
        <v>0</v>
      </c>
      <c r="H260" s="13">
        <f>IF(OR(C260='ჯამი (HIDE)'!$B$11,C260='ჯამი (HIDE)'!$B$12,C260='ჯამი (HIDE)'!$B$13,C260='ჯამი (HIDE)'!$B$14),"",D260-G260)</f>
        <v>0</v>
      </c>
      <c r="I260" s="26" t="str">
        <f>IF(AND(D260=0,G260=0),"",IF(OR(C260='ჯამი (HIDE)'!$B$11,C260='ჯამი (HIDE)'!$B$12,C260='ჯამი (HIDE)'!$B$13,C260='ჯამი (HIDE)'!$B$14),"",G260/D260))</f>
        <v/>
      </c>
    </row>
    <row r="261" spans="1:9" ht="15.75" hidden="1" thickBot="1">
      <c r="A261" t="s">
        <v>199</v>
      </c>
      <c r="B261" s="33"/>
      <c r="C261" s="5" t="s">
        <v>14</v>
      </c>
      <c r="D261" s="13">
        <v>0</v>
      </c>
      <c r="E261" s="13"/>
      <c r="F261" s="13"/>
      <c r="G261" s="13">
        <f t="shared" si="93"/>
        <v>0</v>
      </c>
      <c r="H261" s="13">
        <f>IF(OR(C261='ჯამი (HIDE)'!$B$11,C261='ჯამი (HIDE)'!$B$12,C261='ჯამი (HIDE)'!$B$13,C261='ჯამი (HIDE)'!$B$14),"",D261-G261)</f>
        <v>0</v>
      </c>
      <c r="I261" s="26" t="str">
        <f>IF(AND(D261=0,G261=0),"",IF(OR(C261='ჯამი (HIDE)'!$B$11,C261='ჯამი (HIDE)'!$B$12,C261='ჯამი (HIDE)'!$B$13,C261='ჯამი (HIDE)'!$B$14),"",G261/D261))</f>
        <v/>
      </c>
    </row>
    <row r="262" spans="1:9" ht="15.75" hidden="1" thickBot="1">
      <c r="A262" t="s">
        <v>199</v>
      </c>
      <c r="B262" s="35"/>
      <c r="C262" s="9" t="s">
        <v>15</v>
      </c>
      <c r="D262" s="15">
        <v>0</v>
      </c>
      <c r="E262" s="15"/>
      <c r="F262" s="15"/>
      <c r="G262" s="15">
        <f t="shared" si="93"/>
        <v>0</v>
      </c>
      <c r="H262" s="15">
        <f>IF(OR(C262='ჯამი (HIDE)'!$B$11,C262='ჯამი (HIDE)'!$B$12,C262='ჯამი (HIDE)'!$B$13,C262='ჯამი (HIDE)'!$B$14),"",D262-G262)</f>
        <v>0</v>
      </c>
      <c r="I262" s="28" t="str">
        <f>IF(AND(D262=0,G262=0),"",IF(OR(C262='ჯამი (HIDE)'!$B$11,C262='ჯამი (HIDE)'!$B$12,C262='ჯამი (HIDE)'!$B$13,C262='ჯამი (HIDE)'!$B$14),"",G262/D262))</f>
        <v/>
      </c>
    </row>
    <row r="263" spans="1:9" ht="31.5" hidden="1" thickTop="1" thickBot="1">
      <c r="A263" t="s">
        <v>199</v>
      </c>
      <c r="B263" s="2" t="s">
        <v>51</v>
      </c>
      <c r="C263" s="30" t="s">
        <v>52</v>
      </c>
      <c r="D263" s="3">
        <v>11700</v>
      </c>
      <c r="E263" s="3">
        <f>SUM(E264,E272,E273,E274)</f>
        <v>8492.6</v>
      </c>
      <c r="F263" s="3"/>
      <c r="G263" s="3">
        <f t="shared" si="93"/>
        <v>8492.6</v>
      </c>
      <c r="H263" s="3">
        <f>IF(OR(C263='ჯამი (HIDE)'!$B$11,C263='ჯამი (HIDE)'!$B$12,C263='ჯამი (HIDE)'!$B$13,C263='ჯამი (HIDE)'!$B$14),"",D263-G263)</f>
        <v>3207.3999999999996</v>
      </c>
      <c r="I263" s="25">
        <f>IF(AND(D263=0,G263=0),"",IF(OR(C263='ჯამი (HIDE)'!$B$11,C263='ჯამი (HIDE)'!$B$12,C263='ჯამი (HIDE)'!$B$13,C263='ჯამი (HIDE)'!$B$14),"",G263/D263))</f>
        <v>0.72586324786324785</v>
      </c>
    </row>
    <row r="264" spans="1:9" ht="15.75" hidden="1" thickBot="1">
      <c r="A264" t="s">
        <v>199</v>
      </c>
      <c r="B264" s="33"/>
      <c r="C264" s="5" t="s">
        <v>5</v>
      </c>
      <c r="D264" s="13">
        <v>11700</v>
      </c>
      <c r="E264" s="13">
        <f>SUM(E265:E271)</f>
        <v>8492.6</v>
      </c>
      <c r="F264" s="13"/>
      <c r="G264" s="13">
        <f t="shared" si="93"/>
        <v>8492.6</v>
      </c>
      <c r="H264" s="13">
        <f>IF(OR(C264='ჯამი (HIDE)'!$B$11,C264='ჯამი (HIDE)'!$B$12,C264='ჯამი (HIDE)'!$B$13,C264='ჯამი (HIDE)'!$B$14),"",D264-G264)</f>
        <v>3207.3999999999996</v>
      </c>
      <c r="I264" s="26">
        <f>IF(AND(D264=0,G264=0),"",IF(OR(C264='ჯამი (HIDE)'!$B$11,C264='ჯამი (HIDE)'!$B$12,C264='ჯამი (HIDE)'!$B$13,C264='ჯამი (HIDE)'!$B$14),"",G264/D264))</f>
        <v>0.72586324786324785</v>
      </c>
    </row>
    <row r="265" spans="1:9" ht="15.75" hidden="1" thickBot="1">
      <c r="A265" t="s">
        <v>199</v>
      </c>
      <c r="B265" s="34"/>
      <c r="C265" s="7" t="s">
        <v>6</v>
      </c>
      <c r="D265" s="14">
        <v>0</v>
      </c>
      <c r="E265" s="14"/>
      <c r="F265" s="14"/>
      <c r="G265" s="14">
        <f t="shared" si="93"/>
        <v>0</v>
      </c>
      <c r="H265" s="14">
        <f>IF(OR(C265='ჯამი (HIDE)'!$B$11,C265='ჯამი (HIDE)'!$B$12,C265='ჯამი (HIDE)'!$B$13,C265='ჯამი (HIDE)'!$B$14),"",D265-G265)</f>
        <v>0</v>
      </c>
      <c r="I265" s="27" t="str">
        <f>IF(AND(D265=0,G265=0),"",IF(OR(C265='ჯამი (HIDE)'!$B$11,C265='ჯამი (HIDE)'!$B$12,C265='ჯამი (HIDE)'!$B$13,C265='ჯამი (HIDE)'!$B$14),"",G265/D265))</f>
        <v/>
      </c>
    </row>
    <row r="266" spans="1:9" ht="15.75" hidden="1" thickBot="1">
      <c r="A266" t="s">
        <v>199</v>
      </c>
      <c r="B266" s="34"/>
      <c r="C266" s="7" t="s">
        <v>7</v>
      </c>
      <c r="D266" s="14">
        <v>9500</v>
      </c>
      <c r="E266" s="14">
        <v>8492.6</v>
      </c>
      <c r="F266" s="14"/>
      <c r="G266" s="14">
        <f t="shared" si="93"/>
        <v>8492.6</v>
      </c>
      <c r="H266" s="14">
        <f>IF(OR(C266='ჯამი (HIDE)'!$B$11,C266='ჯამი (HIDE)'!$B$12,C266='ჯამი (HIDE)'!$B$13,C266='ჯამი (HIDE)'!$B$14),"",D266-G266)</f>
        <v>1007.3999999999996</v>
      </c>
      <c r="I266" s="27">
        <f>IF(AND(D266=0,G266=0),"",IF(OR(C266='ჯამი (HIDE)'!$B$11,C266='ჯამი (HIDE)'!$B$12,C266='ჯამი (HIDE)'!$B$13,C266='ჯამი (HIDE)'!$B$14),"",G266/D266))</f>
        <v>0.89395789473684217</v>
      </c>
    </row>
    <row r="267" spans="1:9" ht="15.75" hidden="1" thickBot="1">
      <c r="A267" t="s">
        <v>199</v>
      </c>
      <c r="B267" s="34"/>
      <c r="C267" s="7" t="s">
        <v>8</v>
      </c>
      <c r="D267" s="14">
        <v>0</v>
      </c>
      <c r="E267" s="14"/>
      <c r="F267" s="14"/>
      <c r="G267" s="14">
        <f t="shared" si="93"/>
        <v>0</v>
      </c>
      <c r="H267" s="14">
        <f>IF(OR(C267='ჯამი (HIDE)'!$B$11,C267='ჯამი (HIDE)'!$B$12,C267='ჯამი (HIDE)'!$B$13,C267='ჯამი (HIDE)'!$B$14),"",D267-G267)</f>
        <v>0</v>
      </c>
      <c r="I267" s="27" t="str">
        <f>IF(AND(D267=0,G267=0),"",IF(OR(C267='ჯამი (HIDE)'!$B$11,C267='ჯამი (HIDE)'!$B$12,C267='ჯამი (HIDE)'!$B$13,C267='ჯამი (HIDE)'!$B$14),"",G267/D267))</f>
        <v/>
      </c>
    </row>
    <row r="268" spans="1:9" ht="15.75" hidden="1" thickBot="1">
      <c r="A268" t="s">
        <v>199</v>
      </c>
      <c r="B268" s="34"/>
      <c r="C268" s="7" t="s">
        <v>9</v>
      </c>
      <c r="D268" s="14">
        <v>0</v>
      </c>
      <c r="E268" s="14"/>
      <c r="F268" s="14"/>
      <c r="G268" s="14">
        <f t="shared" si="93"/>
        <v>0</v>
      </c>
      <c r="H268" s="14">
        <f>IF(OR(C268='ჯამი (HIDE)'!$B$11,C268='ჯამი (HIDE)'!$B$12,C268='ჯამი (HIDE)'!$B$13,C268='ჯამი (HIDE)'!$B$14),"",D268-G268)</f>
        <v>0</v>
      </c>
      <c r="I268" s="27" t="str">
        <f>IF(AND(D268=0,G268=0),"",IF(OR(C268='ჯამი (HIDE)'!$B$11,C268='ჯამი (HIDE)'!$B$12,C268='ჯამი (HIDE)'!$B$13,C268='ჯამი (HIDE)'!$B$14),"",G268/D268))</f>
        <v/>
      </c>
    </row>
    <row r="269" spans="1:9" ht="15.75" hidden="1" thickBot="1">
      <c r="A269" t="s">
        <v>199</v>
      </c>
      <c r="B269" s="34"/>
      <c r="C269" s="7" t="s">
        <v>10</v>
      </c>
      <c r="D269" s="14">
        <v>0</v>
      </c>
      <c r="E269" s="14"/>
      <c r="F269" s="14"/>
      <c r="G269" s="14">
        <f t="shared" si="93"/>
        <v>0</v>
      </c>
      <c r="H269" s="14">
        <f>IF(OR(C269='ჯამი (HIDE)'!$B$11,C269='ჯამი (HIDE)'!$B$12,C269='ჯამი (HIDE)'!$B$13,C269='ჯამი (HIDE)'!$B$14),"",D269-G269)</f>
        <v>0</v>
      </c>
      <c r="I269" s="27" t="str">
        <f>IF(AND(D269=0,G269=0),"",IF(OR(C269='ჯამი (HIDE)'!$B$11,C269='ჯამი (HIDE)'!$B$12,C269='ჯამი (HIDE)'!$B$13,C269='ჯამი (HIDE)'!$B$14),"",G269/D269))</f>
        <v/>
      </c>
    </row>
    <row r="270" spans="1:9" ht="15.75" hidden="1" thickBot="1">
      <c r="A270" t="s">
        <v>199</v>
      </c>
      <c r="B270" s="34"/>
      <c r="C270" s="7" t="s">
        <v>11</v>
      </c>
      <c r="D270" s="14">
        <v>2000</v>
      </c>
      <c r="E270" s="14"/>
      <c r="F270" s="14"/>
      <c r="G270" s="14">
        <f t="shared" si="93"/>
        <v>0</v>
      </c>
      <c r="H270" s="14">
        <f>IF(OR(C270='ჯამი (HIDE)'!$B$11,C270='ჯამი (HIDE)'!$B$12,C270='ჯამი (HIDE)'!$B$13,C270='ჯამი (HIDE)'!$B$14),"",D270-G270)</f>
        <v>2000</v>
      </c>
      <c r="I270" s="27">
        <f>IF(AND(D270=0,G270=0),"",IF(OR(C270='ჯამი (HIDE)'!$B$11,C270='ჯამი (HIDE)'!$B$12,C270='ჯამი (HIDE)'!$B$13,C270='ჯამი (HIDE)'!$B$14),"",G270/D270))</f>
        <v>0</v>
      </c>
    </row>
    <row r="271" spans="1:9" ht="15.75" hidden="1" thickBot="1">
      <c r="A271" t="s">
        <v>199</v>
      </c>
      <c r="B271" s="34"/>
      <c r="C271" s="7" t="s">
        <v>12</v>
      </c>
      <c r="D271" s="14">
        <v>200</v>
      </c>
      <c r="E271" s="14"/>
      <c r="F271" s="14"/>
      <c r="G271" s="14">
        <f t="shared" si="93"/>
        <v>0</v>
      </c>
      <c r="H271" s="14">
        <f>IF(OR(C271='ჯამი (HIDE)'!$B$11,C271='ჯამი (HIDE)'!$B$12,C271='ჯამი (HIDE)'!$B$13,C271='ჯამი (HIDE)'!$B$14),"",D271-G271)</f>
        <v>200</v>
      </c>
      <c r="I271" s="27">
        <f>IF(AND(D271=0,G271=0),"",IF(OR(C271='ჯამი (HIDE)'!$B$11,C271='ჯამი (HIDE)'!$B$12,C271='ჯამი (HIDE)'!$B$13,C271='ჯამი (HIDE)'!$B$14),"",G271/D271))</f>
        <v>0</v>
      </c>
    </row>
    <row r="272" spans="1:9" ht="15.75" hidden="1" thickBot="1">
      <c r="A272" t="s">
        <v>199</v>
      </c>
      <c r="B272" s="33"/>
      <c r="C272" s="5" t="s">
        <v>13</v>
      </c>
      <c r="D272" s="13">
        <v>0</v>
      </c>
      <c r="E272" s="13"/>
      <c r="F272" s="13"/>
      <c r="G272" s="13">
        <f t="shared" si="93"/>
        <v>0</v>
      </c>
      <c r="H272" s="13">
        <f>IF(OR(C272='ჯამი (HIDE)'!$B$11,C272='ჯამი (HIDE)'!$B$12,C272='ჯამი (HIDE)'!$B$13,C272='ჯამი (HIDE)'!$B$14),"",D272-G272)</f>
        <v>0</v>
      </c>
      <c r="I272" s="26" t="str">
        <f>IF(AND(D272=0,G272=0),"",IF(OR(C272='ჯამი (HIDE)'!$B$11,C272='ჯამი (HIDE)'!$B$12,C272='ჯამი (HIDE)'!$B$13,C272='ჯამი (HIDE)'!$B$14),"",G272/D272))</f>
        <v/>
      </c>
    </row>
    <row r="273" spans="1:9" ht="15.75" hidden="1" thickBot="1">
      <c r="A273" t="s">
        <v>199</v>
      </c>
      <c r="B273" s="33"/>
      <c r="C273" s="5" t="s">
        <v>14</v>
      </c>
      <c r="D273" s="13">
        <v>0</v>
      </c>
      <c r="E273" s="13"/>
      <c r="F273" s="13"/>
      <c r="G273" s="13">
        <f t="shared" si="93"/>
        <v>0</v>
      </c>
      <c r="H273" s="13">
        <f>IF(OR(C273='ჯამი (HIDE)'!$B$11,C273='ჯამი (HIDE)'!$B$12,C273='ჯამი (HIDE)'!$B$13,C273='ჯამი (HIDE)'!$B$14),"",D273-G273)</f>
        <v>0</v>
      </c>
      <c r="I273" s="26" t="str">
        <f>IF(AND(D273=0,G273=0),"",IF(OR(C273='ჯამი (HIDE)'!$B$11,C273='ჯამი (HIDE)'!$B$12,C273='ჯამი (HIDE)'!$B$13,C273='ჯამი (HIDE)'!$B$14),"",G273/D273))</f>
        <v/>
      </c>
    </row>
    <row r="274" spans="1:9" ht="15.75" hidden="1" thickBot="1">
      <c r="A274" t="s">
        <v>199</v>
      </c>
      <c r="B274" s="35"/>
      <c r="C274" s="9" t="s">
        <v>15</v>
      </c>
      <c r="D274" s="15">
        <v>0</v>
      </c>
      <c r="E274" s="15"/>
      <c r="F274" s="15"/>
      <c r="G274" s="15">
        <f t="shared" si="93"/>
        <v>0</v>
      </c>
      <c r="H274" s="15">
        <f>IF(OR(C274='ჯამი (HIDE)'!$B$11,C274='ჯამი (HIDE)'!$B$12,C274='ჯამი (HIDE)'!$B$13,C274='ჯამი (HIDE)'!$B$14),"",D274-G274)</f>
        <v>0</v>
      </c>
      <c r="I274" s="28" t="str">
        <f>IF(AND(D274=0,G274=0),"",IF(OR(C274='ჯამი (HIDE)'!$B$11,C274='ჯამი (HIDE)'!$B$12,C274='ჯამი (HIDE)'!$B$13,C274='ჯამი (HIDE)'!$B$14),"",G274/D274))</f>
        <v/>
      </c>
    </row>
    <row r="275" spans="1:9" ht="46.5" thickTop="1" thickBot="1">
      <c r="A275" t="str">
        <f t="shared" ref="A275:A307" si="94">IF(OR(D275&lt;&gt;0,G275&lt;&gt;0,),"a","b")</f>
        <v>a</v>
      </c>
      <c r="B275" s="2" t="s">
        <v>53</v>
      </c>
      <c r="C275" s="30" t="s">
        <v>54</v>
      </c>
      <c r="D275" s="3">
        <f t="shared" ref="D275:E275" si="95">SUM(D276,D288,D289,D290)</f>
        <v>1358700</v>
      </c>
      <c r="E275" s="3">
        <f t="shared" si="95"/>
        <v>547680.85</v>
      </c>
      <c r="F275" s="3">
        <f>ტრეფიკინგი!F3</f>
        <v>810558.32000000007</v>
      </c>
      <c r="G275" s="3">
        <f t="shared" si="93"/>
        <v>1358239.17</v>
      </c>
      <c r="H275" s="3">
        <f>IF(OR(C275='ჯამი (HIDE)'!$B$11,C275='ჯამი (HIDE)'!$B$12,C275='ჯამი (HIDE)'!$B$13,C275='ჯამი (HIDE)'!$B$14),"",D275-G275)</f>
        <v>460.83000000007451</v>
      </c>
      <c r="I275" s="25">
        <f>IF(AND(D275=0,G275=0),"",IF(OR(C275='ჯამი (HIDE)'!$B$11,C275='ჯამი (HIDE)'!$B$12,C275='ჯამი (HIDE)'!$B$13,C275='ჯამი (HIDE)'!$B$14),"",G275/D275))</f>
        <v>0.99966083020534324</v>
      </c>
    </row>
    <row r="276" spans="1:9" ht="15.75" thickTop="1">
      <c r="A276" t="str">
        <f t="shared" si="94"/>
        <v>a</v>
      </c>
      <c r="B276" s="33"/>
      <c r="C276" s="5" t="s">
        <v>5</v>
      </c>
      <c r="D276" s="13">
        <f>SUM(D277,D281,D283,D284,D285,D286,D287)</f>
        <v>1339218</v>
      </c>
      <c r="E276" s="13">
        <f>SUM(E277,E281,E283,E284,E285,E286,E287)</f>
        <v>542630.23</v>
      </c>
      <c r="F276" s="13">
        <f>ტრეფიკინგი!F4</f>
        <v>796208.32000000007</v>
      </c>
      <c r="G276" s="13">
        <f t="shared" si="93"/>
        <v>1338838.55</v>
      </c>
      <c r="H276" s="13">
        <f>IF(OR(C276='ჯამი (HIDE)'!$B$11,C276='ჯამი (HIDE)'!$B$12,C276='ჯამი (HIDE)'!$B$13,C276='ჯამი (HIDE)'!$B$14),"",D276-G276)</f>
        <v>379.44999999995343</v>
      </c>
      <c r="I276" s="26">
        <f>IF(AND(D276=0,G276=0),"",IF(OR(C276='ჯამი (HIDE)'!$B$11,C276='ჯამი (HIDE)'!$B$12,C276='ჯამი (HIDE)'!$B$13,C276='ჯამი (HIDE)'!$B$14),"",G276/D276))</f>
        <v>0.99971666300781503</v>
      </c>
    </row>
    <row r="277" spans="1:9">
      <c r="A277" t="str">
        <f t="shared" si="94"/>
        <v>a</v>
      </c>
      <c r="B277" s="34"/>
      <c r="C277" s="7" t="s">
        <v>6</v>
      </c>
      <c r="D277" s="14">
        <v>810700</v>
      </c>
      <c r="E277" s="14">
        <f>E278+E279+E280</f>
        <v>268051.66000000003</v>
      </c>
      <c r="F277" s="14">
        <f>ტრეფიკინგი!F5</f>
        <v>542648.34000000008</v>
      </c>
      <c r="G277" s="14">
        <f t="shared" si="93"/>
        <v>810700.00000000012</v>
      </c>
      <c r="H277" s="14">
        <f>IF(OR(C277='ჯამი (HIDE)'!$B$11,C277='ჯამი (HIDE)'!$B$12,C277='ჯამი (HIDE)'!$B$13,C277='ჯამი (HIDE)'!$B$14),"",D277-G277)</f>
        <v>-1.1641532182693481E-10</v>
      </c>
      <c r="I277" s="27">
        <f>IF(AND(D277=0,G277=0),"",IF(OR(C277='ჯამი (HIDE)'!$B$11,C277='ჯამი (HIDE)'!$B$12,C277='ჯამი (HIDE)'!$B$13,C277='ჯამი (HIDE)'!$B$14),"",G277/D277))</f>
        <v>1.0000000000000002</v>
      </c>
    </row>
    <row r="278" spans="1:9">
      <c r="A278" t="str">
        <f t="shared" si="94"/>
        <v>a</v>
      </c>
      <c r="B278" s="34"/>
      <c r="C278" s="18" t="s">
        <v>187</v>
      </c>
      <c r="D278" s="14">
        <v>0</v>
      </c>
      <c r="E278" s="14">
        <v>249801.66</v>
      </c>
      <c r="F278" s="14">
        <f>ტრეფიკინგი!F6</f>
        <v>502648.34000000008</v>
      </c>
      <c r="G278" s="14">
        <f t="shared" si="93"/>
        <v>752450.00000000012</v>
      </c>
      <c r="H278" s="14" t="str">
        <f>IF(OR(C278='ჯამი (HIDE)'!$B$11,C278='ჯამი (HIDE)'!$B$12,C278='ჯამი (HIDE)'!$B$13,C278='ჯამი (HIDE)'!$B$14),"",D278-G278)</f>
        <v/>
      </c>
      <c r="I278" s="27" t="str">
        <f>IF(AND(D278=0,G278=0),"",IF(OR(C278='ჯამი (HIDE)'!$B$11,C278='ჯამი (HIDE)'!$B$12,C278='ჯამი (HIDE)'!$B$13,C278='ჯამი (HIDE)'!$B$14),"",G278/D278))</f>
        <v/>
      </c>
    </row>
    <row r="279" spans="1:9" hidden="1">
      <c r="A279" t="str">
        <f t="shared" si="94"/>
        <v>b</v>
      </c>
      <c r="B279" s="34"/>
      <c r="C279" s="18" t="s">
        <v>188</v>
      </c>
      <c r="D279" s="14">
        <v>0</v>
      </c>
      <c r="E279" s="14"/>
      <c r="F279" s="14">
        <f>ტრეფიკინგი!F7</f>
        <v>0</v>
      </c>
      <c r="G279" s="14">
        <f t="shared" si="93"/>
        <v>0</v>
      </c>
      <c r="H279" s="14" t="str">
        <f>IF(OR(C279='ჯამი (HIDE)'!$B$11,C279='ჯამი (HIDE)'!$B$12,C279='ჯამი (HIDE)'!$B$13,C279='ჯამი (HIDE)'!$B$14),"",D279-G279)</f>
        <v/>
      </c>
      <c r="I279" s="27" t="str">
        <f>IF(AND(D279=0,G279=0),"",IF(OR(C279='ჯამი (HIDE)'!$B$11,C279='ჯამი (HIDE)'!$B$12,C279='ჯამი (HIDE)'!$B$13,C279='ჯამი (HIDE)'!$B$14),"",G279/D279))</f>
        <v/>
      </c>
    </row>
    <row r="280" spans="1:9">
      <c r="A280" t="str">
        <f t="shared" si="94"/>
        <v>a</v>
      </c>
      <c r="B280" s="34"/>
      <c r="C280" s="18" t="s">
        <v>189</v>
      </c>
      <c r="D280" s="14">
        <v>0</v>
      </c>
      <c r="E280" s="14">
        <v>18250</v>
      </c>
      <c r="F280" s="14">
        <f>ტრეფიკინგი!F8</f>
        <v>40000</v>
      </c>
      <c r="G280" s="14">
        <f t="shared" si="93"/>
        <v>58250</v>
      </c>
      <c r="H280" s="14" t="str">
        <f>IF(OR(C280='ჯამი (HIDE)'!$B$11,C280='ჯამი (HIDE)'!$B$12,C280='ჯამი (HIDE)'!$B$13,C280='ჯამი (HIDE)'!$B$14),"",D280-G280)</f>
        <v/>
      </c>
      <c r="I280" s="27" t="str">
        <f>IF(AND(D280=0,G280=0),"",IF(OR(C280='ჯამი (HIDE)'!$B$11,C280='ჯამი (HIDE)'!$B$12,C280='ჯამი (HIDE)'!$B$13,C280='ჯამი (HIDE)'!$B$14),"",G280/D280))</f>
        <v/>
      </c>
    </row>
    <row r="281" spans="1:9">
      <c r="A281" t="str">
        <f t="shared" si="94"/>
        <v>a</v>
      </c>
      <c r="B281" s="34"/>
      <c r="C281" s="7" t="s">
        <v>7</v>
      </c>
      <c r="D281" s="14">
        <v>495518</v>
      </c>
      <c r="E281" s="14">
        <v>268342.88</v>
      </c>
      <c r="F281" s="14">
        <f>ტრეფიკინგი!F9</f>
        <v>227175.12</v>
      </c>
      <c r="G281" s="14">
        <f t="shared" si="93"/>
        <v>495518</v>
      </c>
      <c r="H281" s="14">
        <f>IF(OR(C281='ჯამი (HIDE)'!$B$11,C281='ჯამი (HIDE)'!$B$12,C281='ჯამი (HIDE)'!$B$13,C281='ჯამი (HIDE)'!$B$14),"",D281-G281)</f>
        <v>0</v>
      </c>
      <c r="I281" s="27">
        <f>IF(AND(D281=0,G281=0),"",IF(OR(C281='ჯამი (HIDE)'!$B$11,C281='ჯამი (HIDE)'!$B$12,C281='ჯამი (HIDE)'!$B$13,C281='ჯამი (HIDE)'!$B$14),"",G281/D281))</f>
        <v>1</v>
      </c>
    </row>
    <row r="282" spans="1:9">
      <c r="A282" t="str">
        <f t="shared" si="94"/>
        <v>a</v>
      </c>
      <c r="B282" s="34"/>
      <c r="C282" s="18" t="s">
        <v>190</v>
      </c>
      <c r="D282" s="14">
        <v>0</v>
      </c>
      <c r="E282" s="14">
        <v>1300</v>
      </c>
      <c r="F282" s="14">
        <f>ტრეფიკინგი!F10</f>
        <v>2600</v>
      </c>
      <c r="G282" s="14">
        <f t="shared" si="93"/>
        <v>3900</v>
      </c>
      <c r="H282" s="14" t="str">
        <f>IF(OR(C282='ჯამი (HIDE)'!$B$11,C282='ჯამი (HIDE)'!$B$12,C282='ჯამი (HIDE)'!$B$13,C282='ჯამი (HIDE)'!$B$14),"",D282-G282)</f>
        <v/>
      </c>
      <c r="I282" s="27" t="str">
        <f>IF(AND(D282=0,G282=0),"",IF(OR(C282='ჯამი (HIDE)'!$B$11,C282='ჯამი (HIDE)'!$B$12,C282='ჯამი (HIDE)'!$B$13,C282='ჯამი (HIDE)'!$B$14),"",G282/D282))</f>
        <v/>
      </c>
    </row>
    <row r="283" spans="1:9" hidden="1">
      <c r="A283" t="str">
        <f t="shared" si="94"/>
        <v>b</v>
      </c>
      <c r="B283" s="34"/>
      <c r="C283" s="7" t="s">
        <v>8</v>
      </c>
      <c r="D283" s="14">
        <v>0</v>
      </c>
      <c r="E283" s="14"/>
      <c r="F283" s="14">
        <f>ტრეფიკინგი!F11</f>
        <v>0</v>
      </c>
      <c r="G283" s="14">
        <f t="shared" si="93"/>
        <v>0</v>
      </c>
      <c r="H283" s="14">
        <f>IF(OR(C283='ჯამი (HIDE)'!$B$11,C283='ჯამი (HIDE)'!$B$12,C283='ჯამი (HIDE)'!$B$13,C283='ჯამი (HIDE)'!$B$14),"",D283-G283)</f>
        <v>0</v>
      </c>
      <c r="I283" s="27" t="str">
        <f>IF(AND(D283=0,G283=0),"",IF(OR(C283='ჯამი (HIDE)'!$B$11,C283='ჯამი (HIDE)'!$B$12,C283='ჯამი (HIDE)'!$B$13,C283='ჯამი (HIDE)'!$B$14),"",G283/D283))</f>
        <v/>
      </c>
    </row>
    <row r="284" spans="1:9" hidden="1">
      <c r="A284" t="str">
        <f t="shared" si="94"/>
        <v>b</v>
      </c>
      <c r="B284" s="34"/>
      <c r="C284" s="7" t="s">
        <v>9</v>
      </c>
      <c r="D284" s="14">
        <v>0</v>
      </c>
      <c r="E284" s="14"/>
      <c r="F284" s="14">
        <f>ტრეფიკინგი!F12</f>
        <v>0</v>
      </c>
      <c r="G284" s="14">
        <f t="shared" si="93"/>
        <v>0</v>
      </c>
      <c r="H284" s="14">
        <f>IF(OR(C284='ჯამი (HIDE)'!$B$11,C284='ჯამი (HIDE)'!$B$12,C284='ჯამი (HIDE)'!$B$13,C284='ჯამი (HIDE)'!$B$14),"",D284-G284)</f>
        <v>0</v>
      </c>
      <c r="I284" s="27" t="str">
        <f>IF(AND(D284=0,G284=0),"",IF(OR(C284='ჯამი (HIDE)'!$B$11,C284='ჯამი (HIDE)'!$B$12,C284='ჯამი (HIDE)'!$B$13,C284='ჯამი (HIDE)'!$B$14),"",G284/D284))</f>
        <v/>
      </c>
    </row>
    <row r="285" spans="1:9" hidden="1">
      <c r="A285" t="str">
        <f t="shared" si="94"/>
        <v>b</v>
      </c>
      <c r="B285" s="34"/>
      <c r="C285" s="7" t="s">
        <v>10</v>
      </c>
      <c r="D285" s="14">
        <v>0</v>
      </c>
      <c r="E285" s="14"/>
      <c r="F285" s="14">
        <f>ტრეფიკინგი!F13</f>
        <v>0</v>
      </c>
      <c r="G285" s="14">
        <f t="shared" si="93"/>
        <v>0</v>
      </c>
      <c r="H285" s="14">
        <f>IF(OR(C285='ჯამი (HIDE)'!$B$11,C285='ჯამი (HIDE)'!$B$12,C285='ჯამი (HIDE)'!$B$13,C285='ჯამი (HIDE)'!$B$14),"",D285-G285)</f>
        <v>0</v>
      </c>
      <c r="I285" s="27" t="str">
        <f>IF(AND(D285=0,G285=0),"",IF(OR(C285='ჯამი (HIDE)'!$B$11,C285='ჯამი (HIDE)'!$B$12,C285='ჯამი (HIDE)'!$B$13,C285='ჯამი (HIDE)'!$B$14),"",G285/D285))</f>
        <v/>
      </c>
    </row>
    <row r="286" spans="1:9">
      <c r="A286" t="str">
        <f t="shared" si="94"/>
        <v>a</v>
      </c>
      <c r="B286" s="34"/>
      <c r="C286" s="7" t="s">
        <v>11</v>
      </c>
      <c r="D286" s="14">
        <v>25000</v>
      </c>
      <c r="E286" s="14">
        <v>5979.86</v>
      </c>
      <c r="F286" s="14">
        <f>ტრეფიკინგი!F14</f>
        <v>19020.14</v>
      </c>
      <c r="G286" s="14">
        <f t="shared" si="93"/>
        <v>25000</v>
      </c>
      <c r="H286" s="14">
        <f>IF(OR(C286='ჯამი (HIDE)'!$B$11,C286='ჯამი (HIDE)'!$B$12,C286='ჯამი (HIDE)'!$B$13,C286='ჯამი (HIDE)'!$B$14),"",D286-G286)</f>
        <v>0</v>
      </c>
      <c r="I286" s="27">
        <f>IF(AND(D286=0,G286=0),"",IF(OR(C286='ჯამი (HIDE)'!$B$11,C286='ჯამი (HIDE)'!$B$12,C286='ჯამი (HIDE)'!$B$13,C286='ჯამი (HIDE)'!$B$14),"",G286/D286))</f>
        <v>1</v>
      </c>
    </row>
    <row r="287" spans="1:9">
      <c r="A287" t="str">
        <f t="shared" si="94"/>
        <v>a</v>
      </c>
      <c r="B287" s="34"/>
      <c r="C287" s="7" t="s">
        <v>12</v>
      </c>
      <c r="D287" s="14">
        <v>8000</v>
      </c>
      <c r="E287" s="14">
        <v>255.83</v>
      </c>
      <c r="F287" s="14">
        <f>ტრეფიკინგი!F15</f>
        <v>7364.72</v>
      </c>
      <c r="G287" s="14">
        <f t="shared" si="93"/>
        <v>7620.55</v>
      </c>
      <c r="H287" s="14">
        <f>IF(OR(C287='ჯამი (HIDE)'!$B$11,C287='ჯამი (HIDE)'!$B$12,C287='ჯამი (HIDE)'!$B$13,C287='ჯამი (HIDE)'!$B$14),"",D287-G287)</f>
        <v>379.44999999999982</v>
      </c>
      <c r="I287" s="27">
        <f>IF(AND(D287=0,G287=0),"",IF(OR(C287='ჯამი (HIDE)'!$B$11,C287='ჯამი (HIDE)'!$B$12,C287='ჯამი (HIDE)'!$B$13,C287='ჯამი (HIDE)'!$B$14),"",G287/D287))</f>
        <v>0.95256875000000008</v>
      </c>
    </row>
    <row r="288" spans="1:9">
      <c r="A288" t="str">
        <f t="shared" si="94"/>
        <v>a</v>
      </c>
      <c r="B288" s="33"/>
      <c r="C288" s="5" t="s">
        <v>13</v>
      </c>
      <c r="D288" s="13">
        <v>15000</v>
      </c>
      <c r="E288" s="13">
        <v>600</v>
      </c>
      <c r="F288" s="13">
        <f>ტრეფიკინგი!F16</f>
        <v>14350</v>
      </c>
      <c r="G288" s="13">
        <f t="shared" si="93"/>
        <v>14950</v>
      </c>
      <c r="H288" s="13">
        <f>IF(OR(C288='ჯამი (HIDE)'!$B$11,C288='ჯამი (HIDE)'!$B$12,C288='ჯამი (HIDE)'!$B$13,C288='ჯამი (HIDE)'!$B$14),"",D288-G288)</f>
        <v>50</v>
      </c>
      <c r="I288" s="26">
        <f>IF(AND(D288=0,G288=0),"",IF(OR(C288='ჯამი (HIDE)'!$B$11,C288='ჯამი (HIDE)'!$B$12,C288='ჯამი (HIDE)'!$B$13,C288='ჯამი (HIDE)'!$B$14),"",G288/D288))</f>
        <v>0.9966666666666667</v>
      </c>
    </row>
    <row r="289" spans="1:9" hidden="1">
      <c r="A289" t="str">
        <f t="shared" si="94"/>
        <v>b</v>
      </c>
      <c r="B289" s="33"/>
      <c r="C289" s="5" t="s">
        <v>14</v>
      </c>
      <c r="D289" s="13">
        <v>0</v>
      </c>
      <c r="E289" s="13"/>
      <c r="F289" s="13">
        <f>ტრეფიკინგი!F17</f>
        <v>0</v>
      </c>
      <c r="G289" s="13">
        <f t="shared" si="93"/>
        <v>0</v>
      </c>
      <c r="H289" s="13">
        <f>IF(OR(C289='ჯამი (HIDE)'!$B$11,C289='ჯამი (HIDE)'!$B$12,C289='ჯამი (HIDE)'!$B$13,C289='ჯამი (HIDE)'!$B$14),"",D289-G289)</f>
        <v>0</v>
      </c>
      <c r="I289" s="26" t="str">
        <f>IF(AND(D289=0,G289=0),"",IF(OR(C289='ჯამი (HIDE)'!$B$11,C289='ჯამი (HIDE)'!$B$12,C289='ჯამი (HIDE)'!$B$13,C289='ჯამი (HIDE)'!$B$14),"",G289/D289))</f>
        <v/>
      </c>
    </row>
    <row r="290" spans="1:9" ht="15.75" thickBot="1">
      <c r="A290" t="str">
        <f t="shared" si="94"/>
        <v>a</v>
      </c>
      <c r="B290" s="35"/>
      <c r="C290" s="9" t="s">
        <v>15</v>
      </c>
      <c r="D290" s="15">
        <v>4482</v>
      </c>
      <c r="E290" s="15">
        <v>4450.62</v>
      </c>
      <c r="F290" s="15">
        <f>ტრეფიკინგი!F18</f>
        <v>0</v>
      </c>
      <c r="G290" s="15">
        <f t="shared" si="93"/>
        <v>4450.62</v>
      </c>
      <c r="H290" s="15">
        <f>IF(OR(C290='ჯამი (HIDE)'!$B$11,C290='ჯამი (HIDE)'!$B$12,C290='ჯამი (HIDE)'!$B$13,C290='ჯამი (HIDE)'!$B$14),"",D290-G290)</f>
        <v>31.380000000000109</v>
      </c>
      <c r="I290" s="28">
        <f>IF(AND(D290=0,G290=0),"",IF(OR(C290='ჯამი (HIDE)'!$B$11,C290='ჯამი (HIDE)'!$B$12,C290='ჯამი (HIDE)'!$B$13,C290='ჯამი (HIDE)'!$B$14),"",G290/D290))</f>
        <v>0.99299866131191428</v>
      </c>
    </row>
    <row r="291" spans="1:9" ht="31.5" customHeight="1" thickTop="1" thickBot="1">
      <c r="A291" t="str">
        <f t="shared" si="94"/>
        <v>a</v>
      </c>
      <c r="B291" s="2" t="s">
        <v>55</v>
      </c>
      <c r="C291" s="30" t="s">
        <v>56</v>
      </c>
      <c r="D291" s="3">
        <f t="shared" ref="D291:E291" si="96">SUM(D292,D304,D305,D306)</f>
        <v>642300</v>
      </c>
      <c r="E291" s="3">
        <f t="shared" si="96"/>
        <v>208930.46999999997</v>
      </c>
      <c r="F291" s="3">
        <f>სასწრაფო!F3</f>
        <v>403144.52</v>
      </c>
      <c r="G291" s="3">
        <f t="shared" si="93"/>
        <v>612074.99</v>
      </c>
      <c r="H291" s="3">
        <f>IF(OR(C291='ჯამი (HIDE)'!$B$11,C291='ჯამი (HIDE)'!$B$12,C291='ჯამი (HIDE)'!$B$13,C291='ჯამი (HIDE)'!$B$14),"",D291-G291)</f>
        <v>30225.010000000009</v>
      </c>
      <c r="I291" s="25">
        <f>IF(AND(D291=0,G291=0),"",IF(OR(C291='ჯამი (HIDE)'!$B$11,C291='ჯამი (HIDE)'!$B$12,C291='ჯამი (HIDE)'!$B$13,C291='ჯამი (HIDE)'!$B$14),"",G291/D291))</f>
        <v>0.95294253464113343</v>
      </c>
    </row>
    <row r="292" spans="1:9" ht="15.75" thickTop="1">
      <c r="A292" t="str">
        <f t="shared" si="94"/>
        <v>a</v>
      </c>
      <c r="B292" s="33"/>
      <c r="C292" s="5" t="s">
        <v>5</v>
      </c>
      <c r="D292" s="13">
        <f>SUM(D293,D297,D299,D300,D301,D302,D303)</f>
        <v>625943</v>
      </c>
      <c r="E292" s="13">
        <f>SUM(E293,E297,E299,E300,E301,E302,E303)</f>
        <v>197908.03999999998</v>
      </c>
      <c r="F292" s="13">
        <f>სასწრაფო!F4</f>
        <v>397809.95</v>
      </c>
      <c r="G292" s="13">
        <f t="shared" si="93"/>
        <v>595717.99</v>
      </c>
      <c r="H292" s="13">
        <f>IF(OR(C292='ჯამი (HIDE)'!$B$11,C292='ჯამი (HIDE)'!$B$12,C292='ჯამი (HIDE)'!$B$13,C292='ჯამი (HIDE)'!$B$14),"",D292-G292)</f>
        <v>30225.010000000009</v>
      </c>
      <c r="I292" s="26">
        <f>IF(AND(D292=0,G292=0),"",IF(OR(C292='ჯამი (HIDE)'!$B$11,C292='ჯამი (HIDE)'!$B$12,C292='ჯამი (HIDE)'!$B$13,C292='ჯამი (HIDE)'!$B$14),"",G292/D292))</f>
        <v>0.95171283966750964</v>
      </c>
    </row>
    <row r="293" spans="1:9">
      <c r="A293" t="str">
        <f t="shared" si="94"/>
        <v>a</v>
      </c>
      <c r="B293" s="34"/>
      <c r="C293" s="7" t="s">
        <v>6</v>
      </c>
      <c r="D293" s="14">
        <v>312000</v>
      </c>
      <c r="E293" s="14">
        <f>E294+E295+E296</f>
        <v>69462.69</v>
      </c>
      <c r="F293" s="14">
        <f>სასწრაფო!F5</f>
        <v>172350</v>
      </c>
      <c r="G293" s="14">
        <f t="shared" si="93"/>
        <v>241812.69</v>
      </c>
      <c r="H293" s="14">
        <f>IF(OR(C293='ჯამი (HIDE)'!$B$11,C293='ჯამი (HIDE)'!$B$12,C293='ჯამი (HIDE)'!$B$13,C293='ჯამი (HIDE)'!$B$14),"",D293-G293)</f>
        <v>70187.31</v>
      </c>
      <c r="I293" s="27">
        <f>IF(AND(D293=0,G293=0),"",IF(OR(C293='ჯამი (HIDE)'!$B$11,C293='ჯამი (HIDE)'!$B$12,C293='ჯამი (HIDE)'!$B$13,C293='ჯამი (HIDE)'!$B$14),"",G293/D293))</f>
        <v>0.77504067307692304</v>
      </c>
    </row>
    <row r="294" spans="1:9">
      <c r="A294" t="str">
        <f t="shared" si="94"/>
        <v>a</v>
      </c>
      <c r="B294" s="34"/>
      <c r="C294" s="18" t="s">
        <v>187</v>
      </c>
      <c r="D294" s="14">
        <v>0</v>
      </c>
      <c r="E294" s="14">
        <v>69462.69</v>
      </c>
      <c r="F294" s="14">
        <f>სასწრაფო!F6</f>
        <v>132350</v>
      </c>
      <c r="G294" s="14">
        <f t="shared" si="93"/>
        <v>201812.69</v>
      </c>
      <c r="H294" s="14" t="str">
        <f>IF(OR(C294='ჯამი (HIDE)'!$B$11,C294='ჯამი (HIDE)'!$B$12,C294='ჯამი (HIDE)'!$B$13,C294='ჯამი (HIDE)'!$B$14),"",D294-G294)</f>
        <v/>
      </c>
      <c r="I294" s="27" t="str">
        <f>IF(AND(D294=0,G294=0),"",IF(OR(C294='ჯამი (HIDE)'!$B$11,C294='ჯამი (HIDE)'!$B$12,C294='ჯამი (HIDE)'!$B$13,C294='ჯამი (HIDE)'!$B$14),"",G294/D294))</f>
        <v/>
      </c>
    </row>
    <row r="295" spans="1:9">
      <c r="A295" t="str">
        <f t="shared" si="94"/>
        <v>a</v>
      </c>
      <c r="B295" s="34"/>
      <c r="C295" s="18" t="s">
        <v>188</v>
      </c>
      <c r="D295" s="14">
        <v>0</v>
      </c>
      <c r="E295" s="14"/>
      <c r="F295" s="14">
        <f>სასწრაფო!F7</f>
        <v>40000</v>
      </c>
      <c r="G295" s="14">
        <f t="shared" si="93"/>
        <v>40000</v>
      </c>
      <c r="H295" s="14" t="str">
        <f>IF(OR(C295='ჯამი (HIDE)'!$B$11,C295='ჯამი (HIDE)'!$B$12,C295='ჯამი (HIDE)'!$B$13,C295='ჯამი (HIDE)'!$B$14),"",D295-G295)</f>
        <v/>
      </c>
      <c r="I295" s="27" t="str">
        <f>IF(AND(D295=0,G295=0),"",IF(OR(C295='ჯამი (HIDE)'!$B$11,C295='ჯამი (HIDE)'!$B$12,C295='ჯამი (HIDE)'!$B$13,C295='ჯამი (HIDE)'!$B$14),"",G295/D295))</f>
        <v/>
      </c>
    </row>
    <row r="296" spans="1:9" hidden="1">
      <c r="A296" t="str">
        <f t="shared" si="94"/>
        <v>b</v>
      </c>
      <c r="B296" s="34"/>
      <c r="C296" s="18" t="s">
        <v>189</v>
      </c>
      <c r="D296" s="14">
        <v>0</v>
      </c>
      <c r="E296" s="14"/>
      <c r="F296" s="14">
        <f>სასწრაფო!F8</f>
        <v>0</v>
      </c>
      <c r="G296" s="14">
        <f t="shared" si="93"/>
        <v>0</v>
      </c>
      <c r="H296" s="14" t="str">
        <f>IF(OR(C296='ჯამი (HIDE)'!$B$11,C296='ჯამი (HIDE)'!$B$12,C296='ჯამი (HIDE)'!$B$13,C296='ჯამი (HIDE)'!$B$14),"",D296-G296)</f>
        <v/>
      </c>
      <c r="I296" s="27" t="str">
        <f>IF(AND(D296=0,G296=0),"",IF(OR(C296='ჯამი (HIDE)'!$B$11,C296='ჯამი (HIDE)'!$B$12,C296='ჯამი (HIDE)'!$B$13,C296='ჯამი (HIDE)'!$B$14),"",G296/D296))</f>
        <v/>
      </c>
    </row>
    <row r="297" spans="1:9">
      <c r="A297" t="str">
        <f t="shared" si="94"/>
        <v>a</v>
      </c>
      <c r="B297" s="34"/>
      <c r="C297" s="7" t="s">
        <v>7</v>
      </c>
      <c r="D297" s="14">
        <v>309963</v>
      </c>
      <c r="E297" s="14">
        <v>127783.05</v>
      </c>
      <c r="F297" s="76">
        <f>სასწრაფო!F9</f>
        <v>222179.95</v>
      </c>
      <c r="G297" s="14">
        <f t="shared" si="93"/>
        <v>349963</v>
      </c>
      <c r="H297" s="14">
        <f>IF(OR(C297='ჯამი (HIDE)'!$B$11,C297='ჯამი (HIDE)'!$B$12,C297='ჯამი (HIDE)'!$B$13,C297='ჯამი (HIDE)'!$B$14),"",D297-G297)</f>
        <v>-40000</v>
      </c>
      <c r="I297" s="27">
        <f>IF(AND(D297=0,G297=0),"",IF(OR(C297='ჯამი (HIDE)'!$B$11,C297='ჯამი (HIDE)'!$B$12,C297='ჯამი (HIDE)'!$B$13,C297='ჯამი (HIDE)'!$B$14),"",G297/D297))</f>
        <v>1.1290476605272242</v>
      </c>
    </row>
    <row r="298" spans="1:9">
      <c r="A298" t="str">
        <f t="shared" si="94"/>
        <v>a</v>
      </c>
      <c r="B298" s="34"/>
      <c r="C298" s="18" t="s">
        <v>190</v>
      </c>
      <c r="D298" s="14">
        <v>0</v>
      </c>
      <c r="E298" s="14">
        <v>84883.38</v>
      </c>
      <c r="F298" s="14">
        <f>სასწრაფო!F10</f>
        <v>160269</v>
      </c>
      <c r="G298" s="14">
        <f t="shared" si="93"/>
        <v>245152.38</v>
      </c>
      <c r="H298" s="14" t="str">
        <f>IF(OR(C298='ჯამი (HIDE)'!$B$11,C298='ჯამი (HIDE)'!$B$12,C298='ჯამი (HIDE)'!$B$13,C298='ჯამი (HIDE)'!$B$14),"",D298-G298)</f>
        <v/>
      </c>
      <c r="I298" s="27" t="str">
        <f>IF(AND(D298=0,G298=0),"",IF(OR(C298='ჯამი (HIDE)'!$B$11,C298='ჯამი (HIDE)'!$B$12,C298='ჯამი (HIDE)'!$B$13,C298='ჯამი (HIDE)'!$B$14),"",G298/D298))</f>
        <v/>
      </c>
    </row>
    <row r="299" spans="1:9" hidden="1">
      <c r="A299" t="str">
        <f t="shared" si="94"/>
        <v>b</v>
      </c>
      <c r="B299" s="34"/>
      <c r="C299" s="7" t="s">
        <v>8</v>
      </c>
      <c r="D299" s="14">
        <v>0</v>
      </c>
      <c r="E299" s="14"/>
      <c r="F299" s="14">
        <f>სასწრაფო!F11</f>
        <v>0</v>
      </c>
      <c r="G299" s="14">
        <f t="shared" si="93"/>
        <v>0</v>
      </c>
      <c r="H299" s="14">
        <f>IF(OR(C299='ჯამი (HIDE)'!$B$11,C299='ჯამი (HIDE)'!$B$12,C299='ჯამი (HIDE)'!$B$13,C299='ჯამი (HIDE)'!$B$14),"",D299-G299)</f>
        <v>0</v>
      </c>
      <c r="I299" s="27" t="str">
        <f>IF(AND(D299=0,G299=0),"",IF(OR(C299='ჯამი (HIDE)'!$B$11,C299='ჯამი (HIDE)'!$B$12,C299='ჯამი (HIDE)'!$B$13,C299='ჯამი (HIDE)'!$B$14),"",G299/D299))</f>
        <v/>
      </c>
    </row>
    <row r="300" spans="1:9" hidden="1">
      <c r="A300" t="str">
        <f t="shared" si="94"/>
        <v>b</v>
      </c>
      <c r="B300" s="34"/>
      <c r="C300" s="7" t="s">
        <v>9</v>
      </c>
      <c r="D300" s="14">
        <v>0</v>
      </c>
      <c r="E300" s="14"/>
      <c r="F300" s="14">
        <f>სასწრაფო!F12</f>
        <v>0</v>
      </c>
      <c r="G300" s="14">
        <f t="shared" si="93"/>
        <v>0</v>
      </c>
      <c r="H300" s="14">
        <f>IF(OR(C300='ჯამი (HIDE)'!$B$11,C300='ჯამი (HIDE)'!$B$12,C300='ჯამი (HIDE)'!$B$13,C300='ჯამი (HIDE)'!$B$14),"",D300-G300)</f>
        <v>0</v>
      </c>
      <c r="I300" s="27" t="str">
        <f>IF(AND(D300=0,G300=0),"",IF(OR(C300='ჯამი (HIDE)'!$B$11,C300='ჯამი (HIDE)'!$B$12,C300='ჯამი (HIDE)'!$B$13,C300='ჯამი (HIDE)'!$B$14),"",G300/D300))</f>
        <v/>
      </c>
    </row>
    <row r="301" spans="1:9" hidden="1">
      <c r="A301" t="str">
        <f t="shared" si="94"/>
        <v>b</v>
      </c>
      <c r="B301" s="34"/>
      <c r="C301" s="7" t="s">
        <v>10</v>
      </c>
      <c r="D301" s="14">
        <v>0</v>
      </c>
      <c r="E301" s="14"/>
      <c r="F301" s="14">
        <f>სასწრაფო!F13</f>
        <v>0</v>
      </c>
      <c r="G301" s="14">
        <f t="shared" si="93"/>
        <v>0</v>
      </c>
      <c r="H301" s="14">
        <f>IF(OR(C301='ჯამი (HIDE)'!$B$11,C301='ჯამი (HIDE)'!$B$12,C301='ჯამი (HIDE)'!$B$13,C301='ჯამი (HIDE)'!$B$14),"",D301-G301)</f>
        <v>0</v>
      </c>
      <c r="I301" s="27" t="str">
        <f>IF(AND(D301=0,G301=0),"",IF(OR(C301='ჯამი (HIDE)'!$B$11,C301='ჯამი (HIDE)'!$B$12,C301='ჯამი (HIDE)'!$B$13,C301='ჯამი (HIDE)'!$B$14),"",G301/D301))</f>
        <v/>
      </c>
    </row>
    <row r="302" spans="1:9">
      <c r="A302" t="str">
        <f t="shared" si="94"/>
        <v>a</v>
      </c>
      <c r="B302" s="34"/>
      <c r="C302" s="7" t="s">
        <v>11</v>
      </c>
      <c r="D302" s="14">
        <v>2500</v>
      </c>
      <c r="E302" s="14">
        <v>662.3</v>
      </c>
      <c r="F302" s="14">
        <f>სასწრაფო!F14</f>
        <v>1800</v>
      </c>
      <c r="G302" s="14">
        <f t="shared" si="93"/>
        <v>2462.3000000000002</v>
      </c>
      <c r="H302" s="14">
        <f>IF(OR(C302='ჯამი (HIDE)'!$B$11,C302='ჯამი (HIDE)'!$B$12,C302='ჯამი (HIDE)'!$B$13,C302='ჯამი (HIDE)'!$B$14),"",D302-G302)</f>
        <v>37.699999999999818</v>
      </c>
      <c r="I302" s="27">
        <f>IF(AND(D302=0,G302=0),"",IF(OR(C302='ჯამი (HIDE)'!$B$11,C302='ჯამი (HIDE)'!$B$12,C302='ჯამი (HIDE)'!$B$13,C302='ჯამი (HIDE)'!$B$14),"",G302/D302))</f>
        <v>0.98492000000000002</v>
      </c>
    </row>
    <row r="303" spans="1:9">
      <c r="A303" t="str">
        <f t="shared" si="94"/>
        <v>a</v>
      </c>
      <c r="B303" s="34"/>
      <c r="C303" s="7" t="s">
        <v>12</v>
      </c>
      <c r="D303" s="14">
        <v>1480</v>
      </c>
      <c r="E303" s="14"/>
      <c r="F303" s="14">
        <f>სასწრაფო!F15</f>
        <v>1480</v>
      </c>
      <c r="G303" s="14">
        <f t="shared" si="93"/>
        <v>1480</v>
      </c>
      <c r="H303" s="14">
        <f>IF(OR(C303='ჯამი (HIDE)'!$B$11,C303='ჯამი (HIDE)'!$B$12,C303='ჯამი (HIDE)'!$B$13,C303='ჯამი (HIDE)'!$B$14),"",D303-G303)</f>
        <v>0</v>
      </c>
      <c r="I303" s="27">
        <f>IF(AND(D303=0,G303=0),"",IF(OR(C303='ჯამი (HIDE)'!$B$11,C303='ჯამი (HIDE)'!$B$12,C303='ჯამი (HIDE)'!$B$13,C303='ჯამი (HIDE)'!$B$14),"",G303/D303))</f>
        <v>1</v>
      </c>
    </row>
    <row r="304" spans="1:9">
      <c r="A304" t="str">
        <f t="shared" si="94"/>
        <v>a</v>
      </c>
      <c r="B304" s="33"/>
      <c r="C304" s="5" t="s">
        <v>13</v>
      </c>
      <c r="D304" s="13">
        <v>5000</v>
      </c>
      <c r="E304" s="13"/>
      <c r="F304" s="13">
        <f>სასწრაფო!F16</f>
        <v>5000</v>
      </c>
      <c r="G304" s="13">
        <f t="shared" si="93"/>
        <v>5000</v>
      </c>
      <c r="H304" s="13">
        <f>IF(OR(C304='ჯამი (HIDE)'!$B$11,C304='ჯამი (HIDE)'!$B$12,C304='ჯამი (HIDE)'!$B$13,C304='ჯამი (HIDE)'!$B$14),"",D304-G304)</f>
        <v>0</v>
      </c>
      <c r="I304" s="26">
        <f>IF(AND(D304=0,G304=0),"",IF(OR(C304='ჯამი (HIDE)'!$B$11,C304='ჯამი (HIDE)'!$B$12,C304='ჯამი (HIDE)'!$B$13,C304='ჯამი (HIDE)'!$B$14),"",G304/D304))</f>
        <v>1</v>
      </c>
    </row>
    <row r="305" spans="1:9" hidden="1">
      <c r="A305" t="str">
        <f t="shared" si="94"/>
        <v>b</v>
      </c>
      <c r="B305" s="33"/>
      <c r="C305" s="5" t="s">
        <v>14</v>
      </c>
      <c r="D305" s="13">
        <v>0</v>
      </c>
      <c r="E305" s="13"/>
      <c r="F305" s="13">
        <f>სასწრაფო!F17</f>
        <v>0</v>
      </c>
      <c r="G305" s="13">
        <f t="shared" si="93"/>
        <v>0</v>
      </c>
      <c r="H305" s="13">
        <f>IF(OR(C305='ჯამი (HIDE)'!$B$11,C305='ჯამი (HIDE)'!$B$12,C305='ჯამი (HIDE)'!$B$13,C305='ჯამი (HIDE)'!$B$14),"",D305-G305)</f>
        <v>0</v>
      </c>
      <c r="I305" s="26" t="str">
        <f>IF(AND(D305=0,G305=0),"",IF(OR(C305='ჯამი (HIDE)'!$B$11,C305='ჯამი (HIDE)'!$B$12,C305='ჯამი (HIDE)'!$B$13,C305='ჯამი (HIDE)'!$B$14),"",G305/D305))</f>
        <v/>
      </c>
    </row>
    <row r="306" spans="1:9" ht="15.75" thickBot="1">
      <c r="A306" t="str">
        <f t="shared" si="94"/>
        <v>a</v>
      </c>
      <c r="B306" s="35"/>
      <c r="C306" s="9" t="s">
        <v>15</v>
      </c>
      <c r="D306" s="15">
        <v>11357</v>
      </c>
      <c r="E306" s="15">
        <v>11022.43</v>
      </c>
      <c r="F306" s="15">
        <f>სასწრაფო!F18</f>
        <v>334.57</v>
      </c>
      <c r="G306" s="15">
        <f t="shared" si="93"/>
        <v>11357</v>
      </c>
      <c r="H306" s="15">
        <f>IF(OR(C306='ჯამი (HIDE)'!$B$11,C306='ჯამი (HIDE)'!$B$12,C306='ჯამი (HIDE)'!$B$13,C306='ჯამი (HIDE)'!$B$14),"",D306-G306)</f>
        <v>0</v>
      </c>
      <c r="I306" s="28">
        <f>IF(AND(D306=0,G306=0),"",IF(OR(C306='ჯამი (HIDE)'!$B$11,C306='ჯამი (HIDE)'!$B$12,C306='ჯამი (HIDE)'!$B$13,C306='ჯამი (HIDE)'!$B$14),"",G306/D306))</f>
        <v>1</v>
      </c>
    </row>
    <row r="307" spans="1:9" ht="31.5" customHeight="1" thickTop="1" thickBot="1">
      <c r="A307" t="str">
        <f t="shared" si="94"/>
        <v>a</v>
      </c>
      <c r="B307" s="2" t="s">
        <v>57</v>
      </c>
      <c r="C307" s="24" t="s">
        <v>58</v>
      </c>
      <c r="D307" s="3">
        <v>544439600</v>
      </c>
      <c r="E307" s="3">
        <f>SUM(E319,E331,E343)</f>
        <v>341097232.31</v>
      </c>
      <c r="F307" s="3">
        <f>სააგენტო!F19</f>
        <v>192847830.80000001</v>
      </c>
      <c r="G307" s="3">
        <f t="shared" si="93"/>
        <v>533945063.11000001</v>
      </c>
      <c r="H307" s="3">
        <f>IF(OR(C307='ჯამი (HIDE)'!$B$11,C307='ჯამი (HIDE)'!$B$12,C307='ჯამი (HIDE)'!$B$13,C307='ჯამი (HIDE)'!$B$14),"",D307-G307)</f>
        <v>10494536.889999986</v>
      </c>
      <c r="I307" s="25">
        <f>IF(AND(D307=0,G307=0),"",IF(OR(C307='ჯამი (HIDE)'!$B$11,C307='ჯამი (HIDE)'!$B$12,C307='ჯამი (HIDE)'!$B$13,C307='ჯამი (HIDE)'!$B$14),"",G307/D307))</f>
        <v>0.98072414848221923</v>
      </c>
    </row>
    <row r="308" spans="1:9" ht="16.5" hidden="1" thickTop="1" thickBot="1">
      <c r="A308" t="s">
        <v>199</v>
      </c>
      <c r="B308" s="33"/>
      <c r="C308" s="5" t="s">
        <v>5</v>
      </c>
      <c r="D308" s="13">
        <v>544438580</v>
      </c>
      <c r="E308" s="13">
        <f t="shared" ref="E308:E318" si="97">SUM(E320,E332,E344)</f>
        <v>341096212.31</v>
      </c>
      <c r="F308" s="13">
        <f>სააგენტო!F20</f>
        <v>192847830.80000001</v>
      </c>
      <c r="G308" s="13">
        <f t="shared" si="93"/>
        <v>533944043.11000001</v>
      </c>
      <c r="H308" s="13">
        <f>IF(OR(C308='ჯამი (HIDE)'!$B$11,C308='ჯამი (HIDE)'!$B$12,C308='ჯამი (HIDE)'!$B$13,C308='ჯამი (HIDE)'!$B$14),"",D308-G308)</f>
        <v>10494536.889999986</v>
      </c>
      <c r="I308" s="26">
        <f>IF(AND(D308=0,G308=0),"",IF(OR(C308='ჯამი (HIDE)'!$B$11,C308='ჯამი (HIDE)'!$B$12,C308='ჯამი (HIDE)'!$B$13,C308='ჯამი (HIDE)'!$B$14),"",G308/D308))</f>
        <v>0.98072411236911239</v>
      </c>
    </row>
    <row r="309" spans="1:9" ht="16.5" hidden="1" thickTop="1" thickBot="1">
      <c r="A309" t="s">
        <v>199</v>
      </c>
      <c r="B309" s="34"/>
      <c r="C309" s="7" t="s">
        <v>6</v>
      </c>
      <c r="D309" s="14">
        <v>0</v>
      </c>
      <c r="E309" s="14">
        <f t="shared" si="97"/>
        <v>0</v>
      </c>
      <c r="F309" s="14">
        <f>სააგენტო!F21</f>
        <v>0</v>
      </c>
      <c r="G309" s="14">
        <f t="shared" si="93"/>
        <v>0</v>
      </c>
      <c r="H309" s="14">
        <f>IF(OR(C309='ჯამი (HIDE)'!$B$11,C309='ჯამი (HIDE)'!$B$12,C309='ჯამი (HIDE)'!$B$13,C309='ჯამი (HIDE)'!$B$14),"",D309-G309)</f>
        <v>0</v>
      </c>
      <c r="I309" s="27" t="str">
        <f>IF(AND(D309=0,G309=0),"",IF(OR(C309='ჯამი (HIDE)'!$B$11,C309='ჯამი (HIDE)'!$B$12,C309='ჯამი (HIDE)'!$B$13,C309='ჯამი (HIDE)'!$B$14),"",G309/D309))</f>
        <v/>
      </c>
    </row>
    <row r="310" spans="1:9" ht="16.5" hidden="1" thickTop="1" thickBot="1">
      <c r="A310" t="s">
        <v>199</v>
      </c>
      <c r="B310" s="34"/>
      <c r="C310" s="7" t="s">
        <v>7</v>
      </c>
      <c r="D310" s="14">
        <v>1240000</v>
      </c>
      <c r="E310" s="14">
        <f t="shared" si="97"/>
        <v>343905.54</v>
      </c>
      <c r="F310" s="14">
        <f>სააგენტო!F22</f>
        <v>868991</v>
      </c>
      <c r="G310" s="14">
        <f t="shared" si="93"/>
        <v>1212896.54</v>
      </c>
      <c r="H310" s="14">
        <f>IF(OR(C310='ჯამი (HIDE)'!$B$11,C310='ჯამი (HIDE)'!$B$12,C310='ჯამი (HIDE)'!$B$13,C310='ჯამი (HIDE)'!$B$14),"",D310-G310)</f>
        <v>27103.459999999963</v>
      </c>
      <c r="I310" s="27">
        <f>IF(AND(D310=0,G310=0),"",IF(OR(C310='ჯამი (HIDE)'!$B$11,C310='ჯამი (HIDE)'!$B$12,C310='ჯამი (HIDE)'!$B$13,C310='ჯამი (HIDE)'!$B$14),"",G310/D310))</f>
        <v>0.97814237096774193</v>
      </c>
    </row>
    <row r="311" spans="1:9" ht="16.5" hidden="1" thickTop="1" thickBot="1">
      <c r="A311" t="s">
        <v>199</v>
      </c>
      <c r="B311" s="34"/>
      <c r="C311" s="7" t="s">
        <v>8</v>
      </c>
      <c r="D311" s="14">
        <v>0</v>
      </c>
      <c r="E311" s="14">
        <f t="shared" si="97"/>
        <v>0</v>
      </c>
      <c r="F311" s="14">
        <f>სააგენტო!F23</f>
        <v>0</v>
      </c>
      <c r="G311" s="14">
        <f t="shared" si="93"/>
        <v>0</v>
      </c>
      <c r="H311" s="14">
        <f>IF(OR(C311='ჯამი (HIDE)'!$B$11,C311='ჯამი (HIDE)'!$B$12,C311='ჯამი (HIDE)'!$B$13,C311='ჯამი (HIDE)'!$B$14),"",D311-G311)</f>
        <v>0</v>
      </c>
      <c r="I311" s="27" t="str">
        <f>IF(AND(D311=0,G311=0),"",IF(OR(C311='ჯამი (HIDE)'!$B$11,C311='ჯამი (HIDE)'!$B$12,C311='ჯამი (HIDE)'!$B$13,C311='ჯამი (HIDE)'!$B$14),"",G311/D311))</f>
        <v/>
      </c>
    </row>
    <row r="312" spans="1:9" ht="16.5" hidden="1" thickTop="1" thickBot="1">
      <c r="A312" t="s">
        <v>199</v>
      </c>
      <c r="B312" s="34"/>
      <c r="C312" s="7" t="s">
        <v>9</v>
      </c>
      <c r="D312" s="14">
        <v>0</v>
      </c>
      <c r="E312" s="14">
        <f t="shared" si="97"/>
        <v>0</v>
      </c>
      <c r="F312" s="14">
        <f>სააგენტო!F24</f>
        <v>0</v>
      </c>
      <c r="G312" s="14">
        <f t="shared" si="93"/>
        <v>0</v>
      </c>
      <c r="H312" s="14">
        <f>IF(OR(C312='ჯამი (HIDE)'!$B$11,C312='ჯამი (HIDE)'!$B$12,C312='ჯამი (HIDE)'!$B$13,C312='ჯამი (HIDE)'!$B$14),"",D312-G312)</f>
        <v>0</v>
      </c>
      <c r="I312" s="27" t="str">
        <f>IF(AND(D312=0,G312=0),"",IF(OR(C312='ჯამი (HIDE)'!$B$11,C312='ჯამი (HIDE)'!$B$12,C312='ჯამი (HIDE)'!$B$13,C312='ჯამი (HIDE)'!$B$14),"",G312/D312))</f>
        <v/>
      </c>
    </row>
    <row r="313" spans="1:9" ht="16.5" hidden="1" thickTop="1" thickBot="1">
      <c r="A313" t="s">
        <v>199</v>
      </c>
      <c r="B313" s="34"/>
      <c r="C313" s="7" t="s">
        <v>10</v>
      </c>
      <c r="D313" s="14">
        <v>0</v>
      </c>
      <c r="E313" s="14">
        <f t="shared" si="97"/>
        <v>0</v>
      </c>
      <c r="F313" s="14">
        <f>სააგენტო!F25</f>
        <v>0</v>
      </c>
      <c r="G313" s="14">
        <f t="shared" si="93"/>
        <v>0</v>
      </c>
      <c r="H313" s="14">
        <f>IF(OR(C313='ჯამი (HIDE)'!$B$11,C313='ჯამი (HIDE)'!$B$12,C313='ჯამი (HIDE)'!$B$13,C313='ჯამი (HIDE)'!$B$14),"",D313-G313)</f>
        <v>0</v>
      </c>
      <c r="I313" s="27" t="str">
        <f>IF(AND(D313=0,G313=0),"",IF(OR(C313='ჯამი (HIDE)'!$B$11,C313='ჯამი (HIDE)'!$B$12,C313='ჯამი (HIDE)'!$B$13,C313='ჯამი (HIDE)'!$B$14),"",G313/D313))</f>
        <v/>
      </c>
    </row>
    <row r="314" spans="1:9" ht="16.5" hidden="1" thickTop="1" thickBot="1">
      <c r="A314" t="s">
        <v>199</v>
      </c>
      <c r="B314" s="34"/>
      <c r="C314" s="7" t="s">
        <v>11</v>
      </c>
      <c r="D314" s="14">
        <v>542898580</v>
      </c>
      <c r="E314" s="14">
        <f t="shared" si="97"/>
        <v>340716616.76999998</v>
      </c>
      <c r="F314" s="14">
        <f>სააგენტო!F26</f>
        <v>191851839.80000001</v>
      </c>
      <c r="G314" s="14">
        <f t="shared" si="93"/>
        <v>532568456.56999999</v>
      </c>
      <c r="H314" s="14">
        <f>IF(OR(C314='ჯამი (HIDE)'!$B$11,C314='ჯამი (HIDE)'!$B$12,C314='ჯამი (HIDE)'!$B$13,C314='ჯამი (HIDE)'!$B$14),"",D314-G314)</f>
        <v>10330123.430000007</v>
      </c>
      <c r="I314" s="27">
        <f>IF(AND(D314=0,G314=0),"",IF(OR(C314='ჯამი (HIDE)'!$B$11,C314='ჯამი (HIDE)'!$B$12,C314='ჯამი (HIDE)'!$B$13,C314='ჯამი (HIDE)'!$B$14),"",G314/D314))</f>
        <v>0.98097227767661499</v>
      </c>
    </row>
    <row r="315" spans="1:9" ht="16.5" hidden="1" thickTop="1" thickBot="1">
      <c r="A315" t="s">
        <v>199</v>
      </c>
      <c r="B315" s="34"/>
      <c r="C315" s="7" t="s">
        <v>12</v>
      </c>
      <c r="D315" s="14">
        <v>300000</v>
      </c>
      <c r="E315" s="14">
        <f t="shared" si="97"/>
        <v>35690</v>
      </c>
      <c r="F315" s="14">
        <f>სააგენტო!F27</f>
        <v>127000</v>
      </c>
      <c r="G315" s="14">
        <f t="shared" si="93"/>
        <v>162690</v>
      </c>
      <c r="H315" s="14">
        <f>IF(OR(C315='ჯამი (HIDE)'!$B$11,C315='ჯამი (HIDE)'!$B$12,C315='ჯამი (HIDE)'!$B$13,C315='ჯამი (HIDE)'!$B$14),"",D315-G315)</f>
        <v>137310</v>
      </c>
      <c r="I315" s="27">
        <f>IF(AND(D315=0,G315=0),"",IF(OR(C315='ჯამი (HIDE)'!$B$11,C315='ჯამი (HIDE)'!$B$12,C315='ჯამი (HIDE)'!$B$13,C315='ჯამი (HIDE)'!$B$14),"",G315/D315))</f>
        <v>0.5423</v>
      </c>
    </row>
    <row r="316" spans="1:9" ht="16.5" hidden="1" thickTop="1" thickBot="1">
      <c r="A316" t="s">
        <v>199</v>
      </c>
      <c r="B316" s="33"/>
      <c r="C316" s="5" t="s">
        <v>13</v>
      </c>
      <c r="D316" s="13">
        <v>0</v>
      </c>
      <c r="E316" s="13">
        <f t="shared" si="97"/>
        <v>0</v>
      </c>
      <c r="F316" s="13">
        <f>სააგენტო!F28</f>
        <v>0</v>
      </c>
      <c r="G316" s="13">
        <f t="shared" si="93"/>
        <v>0</v>
      </c>
      <c r="H316" s="13">
        <f>IF(OR(C316='ჯამი (HIDE)'!$B$11,C316='ჯამი (HIDE)'!$B$12,C316='ჯამი (HIDE)'!$B$13,C316='ჯამი (HIDE)'!$B$14),"",D316-G316)</f>
        <v>0</v>
      </c>
      <c r="I316" s="26" t="str">
        <f>IF(AND(D316=0,G316=0),"",IF(OR(C316='ჯამი (HIDE)'!$B$11,C316='ჯამი (HIDE)'!$B$12,C316='ჯამი (HIDE)'!$B$13,C316='ჯამი (HIDE)'!$B$14),"",G316/D316))</f>
        <v/>
      </c>
    </row>
    <row r="317" spans="1:9" ht="16.5" hidden="1" thickTop="1" thickBot="1">
      <c r="A317" t="s">
        <v>199</v>
      </c>
      <c r="B317" s="33"/>
      <c r="C317" s="5" t="s">
        <v>14</v>
      </c>
      <c r="D317" s="13">
        <v>0</v>
      </c>
      <c r="E317" s="13">
        <f t="shared" si="97"/>
        <v>0</v>
      </c>
      <c r="F317" s="13">
        <f>სააგენტო!F29</f>
        <v>0</v>
      </c>
      <c r="G317" s="13">
        <f t="shared" si="93"/>
        <v>0</v>
      </c>
      <c r="H317" s="13">
        <f>IF(OR(C317='ჯამი (HIDE)'!$B$11,C317='ჯამი (HIDE)'!$B$12,C317='ჯამი (HIDE)'!$B$13,C317='ჯამი (HIDE)'!$B$14),"",D317-G317)</f>
        <v>0</v>
      </c>
      <c r="I317" s="26" t="str">
        <f>IF(AND(D317=0,G317=0),"",IF(OR(C317='ჯამი (HIDE)'!$B$11,C317='ჯამი (HIDE)'!$B$12,C317='ჯამი (HIDE)'!$B$13,C317='ჯამი (HIDE)'!$B$14),"",G317/D317))</f>
        <v/>
      </c>
    </row>
    <row r="318" spans="1:9" ht="16.5" hidden="1" thickTop="1" thickBot="1">
      <c r="A318" t="s">
        <v>199</v>
      </c>
      <c r="B318" s="35"/>
      <c r="C318" s="9" t="s">
        <v>15</v>
      </c>
      <c r="D318" s="15">
        <v>1020</v>
      </c>
      <c r="E318" s="15">
        <f t="shared" si="97"/>
        <v>1020</v>
      </c>
      <c r="F318" s="15">
        <f>სააგენტო!F30</f>
        <v>0</v>
      </c>
      <c r="G318" s="15">
        <f t="shared" si="93"/>
        <v>1020</v>
      </c>
      <c r="H318" s="15">
        <f>IF(OR(C318='ჯამი (HIDE)'!$B$11,C318='ჯამი (HIDE)'!$B$12,C318='ჯამი (HIDE)'!$B$13,C318='ჯამი (HIDE)'!$B$14),"",D318-G318)</f>
        <v>0</v>
      </c>
      <c r="I318" s="28">
        <f>IF(AND(D318=0,G318=0),"",IF(OR(C318='ჯამი (HIDE)'!$B$11,C318='ჯამი (HIDE)'!$B$12,C318='ჯამი (HIDE)'!$B$13,C318='ჯამი (HIDE)'!$B$14),"",G318/D318))</f>
        <v>1</v>
      </c>
    </row>
    <row r="319" spans="1:9" ht="31.5" customHeight="1" thickTop="1" thickBot="1">
      <c r="A319" t="str">
        <f t="shared" ref="A319" si="98">IF(OR(D319&lt;&gt;0,G319&lt;&gt;0,),"a","b")</f>
        <v>a</v>
      </c>
      <c r="B319" s="2" t="s">
        <v>59</v>
      </c>
      <c r="C319" s="24" t="s">
        <v>60</v>
      </c>
      <c r="D319" s="3">
        <v>368900000</v>
      </c>
      <c r="E319" s="3">
        <f>SUM(E320,E328,E329,E330)</f>
        <v>245225766.19</v>
      </c>
      <c r="F319" s="3">
        <f>სააგენტო!F31</f>
        <v>123005844</v>
      </c>
      <c r="G319" s="3">
        <f t="shared" si="93"/>
        <v>368231610.19</v>
      </c>
      <c r="H319" s="3">
        <f>IF(OR(C319='ჯამი (HIDE)'!$B$11,C319='ჯამი (HIDE)'!$B$12,C319='ჯამი (HIDE)'!$B$13,C319='ჯამი (HIDE)'!$B$14),"",D319-G319)</f>
        <v>668389.81000000238</v>
      </c>
      <c r="I319" s="25">
        <f>IF(AND(D319=0,G319=0),"",IF(OR(C319='ჯამი (HIDE)'!$B$11,C319='ჯამი (HIDE)'!$B$12,C319='ჯამი (HIDE)'!$B$13,C319='ჯამი (HIDE)'!$B$14),"",G319/D319))</f>
        <v>0.9981881544863106</v>
      </c>
    </row>
    <row r="320" spans="1:9" ht="16.5" hidden="1" thickTop="1" thickBot="1">
      <c r="A320" t="s">
        <v>199</v>
      </c>
      <c r="B320" s="33"/>
      <c r="C320" s="5" t="s">
        <v>5</v>
      </c>
      <c r="D320" s="13">
        <v>368900000</v>
      </c>
      <c r="E320" s="13">
        <f>SUM(E321:E327)</f>
        <v>245225766.19</v>
      </c>
      <c r="F320" s="13">
        <f>სააგენტო!F32</f>
        <v>123005844</v>
      </c>
      <c r="G320" s="13">
        <f t="shared" si="93"/>
        <v>368231610.19</v>
      </c>
      <c r="H320" s="13">
        <f>IF(OR(C320='ჯამი (HIDE)'!$B$11,C320='ჯამი (HIDE)'!$B$12,C320='ჯამი (HIDE)'!$B$13,C320='ჯამი (HIDE)'!$B$14),"",D320-G320)</f>
        <v>668389.81000000238</v>
      </c>
      <c r="I320" s="26">
        <f>IF(AND(D320=0,G320=0),"",IF(OR(C320='ჯამი (HIDE)'!$B$11,C320='ჯამი (HIDE)'!$B$12,C320='ჯამი (HIDE)'!$B$13,C320='ჯამი (HIDE)'!$B$14),"",G320/D320))</f>
        <v>0.9981881544863106</v>
      </c>
    </row>
    <row r="321" spans="1:9" ht="16.5" hidden="1" thickTop="1" thickBot="1">
      <c r="A321" t="s">
        <v>199</v>
      </c>
      <c r="B321" s="34"/>
      <c r="C321" s="7" t="s">
        <v>6</v>
      </c>
      <c r="D321" s="14">
        <v>0</v>
      </c>
      <c r="E321" s="14"/>
      <c r="F321" s="14">
        <f>სააგენტო!F33</f>
        <v>0</v>
      </c>
      <c r="G321" s="14">
        <f t="shared" si="93"/>
        <v>0</v>
      </c>
      <c r="H321" s="14">
        <f>IF(OR(C321='ჯამი (HIDE)'!$B$11,C321='ჯამი (HIDE)'!$B$12,C321='ჯამი (HIDE)'!$B$13,C321='ჯამი (HIDE)'!$B$14),"",D321-G321)</f>
        <v>0</v>
      </c>
      <c r="I321" s="27" t="str">
        <f>IF(AND(D321=0,G321=0),"",IF(OR(C321='ჯამი (HIDE)'!$B$11,C321='ჯამი (HIDE)'!$B$12,C321='ჯამი (HIDE)'!$B$13,C321='ჯამი (HIDE)'!$B$14),"",G321/D321))</f>
        <v/>
      </c>
    </row>
    <row r="322" spans="1:9" ht="16.5" hidden="1" thickTop="1" thickBot="1">
      <c r="A322" t="s">
        <v>199</v>
      </c>
      <c r="B322" s="34"/>
      <c r="C322" s="7" t="s">
        <v>7</v>
      </c>
      <c r="D322" s="14">
        <v>0</v>
      </c>
      <c r="E322" s="14"/>
      <c r="F322" s="14">
        <f>სააგენტო!F34</f>
        <v>0</v>
      </c>
      <c r="G322" s="14">
        <f t="shared" si="93"/>
        <v>0</v>
      </c>
      <c r="H322" s="14">
        <f>IF(OR(C322='ჯამი (HIDE)'!$B$11,C322='ჯამი (HIDE)'!$B$12,C322='ჯამი (HIDE)'!$B$13,C322='ჯამი (HIDE)'!$B$14),"",D322-G322)</f>
        <v>0</v>
      </c>
      <c r="I322" s="27" t="str">
        <f>IF(AND(D322=0,G322=0),"",IF(OR(C322='ჯამი (HIDE)'!$B$11,C322='ჯამი (HIDE)'!$B$12,C322='ჯამი (HIDE)'!$B$13,C322='ჯამი (HIDE)'!$B$14),"",G322/D322))</f>
        <v/>
      </c>
    </row>
    <row r="323" spans="1:9" ht="16.5" hidden="1" thickTop="1" thickBot="1">
      <c r="A323" t="s">
        <v>199</v>
      </c>
      <c r="B323" s="34"/>
      <c r="C323" s="7" t="s">
        <v>8</v>
      </c>
      <c r="D323" s="14">
        <v>0</v>
      </c>
      <c r="E323" s="14"/>
      <c r="F323" s="14">
        <f>სააგენტო!F35</f>
        <v>0</v>
      </c>
      <c r="G323" s="14">
        <f t="shared" si="93"/>
        <v>0</v>
      </c>
      <c r="H323" s="14">
        <f>IF(OR(C323='ჯამი (HIDE)'!$B$11,C323='ჯამი (HIDE)'!$B$12,C323='ჯამი (HIDE)'!$B$13,C323='ჯამი (HIDE)'!$B$14),"",D323-G323)</f>
        <v>0</v>
      </c>
      <c r="I323" s="27" t="str">
        <f>IF(AND(D323=0,G323=0),"",IF(OR(C323='ჯამი (HIDE)'!$B$11,C323='ჯამი (HIDE)'!$B$12,C323='ჯამი (HIDE)'!$B$13,C323='ჯამი (HIDE)'!$B$14),"",G323/D323))</f>
        <v/>
      </c>
    </row>
    <row r="324" spans="1:9" ht="16.5" hidden="1" thickTop="1" thickBot="1">
      <c r="A324" t="s">
        <v>199</v>
      </c>
      <c r="B324" s="34"/>
      <c r="C324" s="7" t="s">
        <v>9</v>
      </c>
      <c r="D324" s="14">
        <v>0</v>
      </c>
      <c r="E324" s="14"/>
      <c r="F324" s="14">
        <f>სააგენტო!F36</f>
        <v>0</v>
      </c>
      <c r="G324" s="14">
        <f t="shared" ref="G324:G387" si="99">E324+F324</f>
        <v>0</v>
      </c>
      <c r="H324" s="14">
        <f>IF(OR(C324='ჯამი (HIDE)'!$B$11,C324='ჯამი (HIDE)'!$B$12,C324='ჯამი (HIDE)'!$B$13,C324='ჯამი (HIDE)'!$B$14),"",D324-G324)</f>
        <v>0</v>
      </c>
      <c r="I324" s="27" t="str">
        <f>IF(AND(D324=0,G324=0),"",IF(OR(C324='ჯამი (HIDE)'!$B$11,C324='ჯამი (HIDE)'!$B$12,C324='ჯამი (HIDE)'!$B$13,C324='ჯამი (HIDE)'!$B$14),"",G324/D324))</f>
        <v/>
      </c>
    </row>
    <row r="325" spans="1:9" ht="16.5" hidden="1" thickTop="1" thickBot="1">
      <c r="A325" t="s">
        <v>199</v>
      </c>
      <c r="B325" s="34"/>
      <c r="C325" s="7" t="s">
        <v>10</v>
      </c>
      <c r="D325" s="14">
        <v>0</v>
      </c>
      <c r="E325" s="14"/>
      <c r="F325" s="14">
        <f>სააგენტო!F37</f>
        <v>0</v>
      </c>
      <c r="G325" s="14">
        <f t="shared" si="99"/>
        <v>0</v>
      </c>
      <c r="H325" s="14">
        <f>IF(OR(C325='ჯამი (HIDE)'!$B$11,C325='ჯამი (HIDE)'!$B$12,C325='ჯამი (HIDE)'!$B$13,C325='ჯამი (HIDE)'!$B$14),"",D325-G325)</f>
        <v>0</v>
      </c>
      <c r="I325" s="27" t="str">
        <f>IF(AND(D325=0,G325=0),"",IF(OR(C325='ჯამი (HIDE)'!$B$11,C325='ჯამი (HIDE)'!$B$12,C325='ჯამი (HIDE)'!$B$13,C325='ჯამი (HIDE)'!$B$14),"",G325/D325))</f>
        <v/>
      </c>
    </row>
    <row r="326" spans="1:9" ht="16.5" hidden="1" thickTop="1" thickBot="1">
      <c r="A326" t="s">
        <v>199</v>
      </c>
      <c r="B326" s="34"/>
      <c r="C326" s="7" t="s">
        <v>11</v>
      </c>
      <c r="D326" s="14">
        <v>368900000</v>
      </c>
      <c r="E326" s="14">
        <v>245225766.19</v>
      </c>
      <c r="F326" s="14">
        <f>სააგენტო!F38</f>
        <v>123005844</v>
      </c>
      <c r="G326" s="14">
        <f t="shared" si="99"/>
        <v>368231610.19</v>
      </c>
      <c r="H326" s="14">
        <f>IF(OR(C326='ჯამი (HIDE)'!$B$11,C326='ჯამი (HIDE)'!$B$12,C326='ჯამი (HIDE)'!$B$13,C326='ჯამი (HIDE)'!$B$14),"",D326-G326)</f>
        <v>668389.81000000238</v>
      </c>
      <c r="I326" s="27">
        <f>IF(AND(D326=0,G326=0),"",IF(OR(C326='ჯამი (HIDE)'!$B$11,C326='ჯამი (HIDE)'!$B$12,C326='ჯამი (HIDE)'!$B$13,C326='ჯამი (HIDE)'!$B$14),"",G326/D326))</f>
        <v>0.9981881544863106</v>
      </c>
    </row>
    <row r="327" spans="1:9" ht="16.5" hidden="1" thickTop="1" thickBot="1">
      <c r="A327" t="s">
        <v>199</v>
      </c>
      <c r="B327" s="34"/>
      <c r="C327" s="7" t="s">
        <v>12</v>
      </c>
      <c r="D327" s="14">
        <v>0</v>
      </c>
      <c r="E327" s="14"/>
      <c r="F327" s="14">
        <f>სააგენტო!F39</f>
        <v>0</v>
      </c>
      <c r="G327" s="14">
        <f t="shared" si="99"/>
        <v>0</v>
      </c>
      <c r="H327" s="14">
        <f>IF(OR(C327='ჯამი (HIDE)'!$B$11,C327='ჯამი (HIDE)'!$B$12,C327='ჯამი (HIDE)'!$B$13,C327='ჯამი (HIDE)'!$B$14),"",D327-G327)</f>
        <v>0</v>
      </c>
      <c r="I327" s="27" t="str">
        <f>IF(AND(D327=0,G327=0),"",IF(OR(C327='ჯამი (HIDE)'!$B$11,C327='ჯამი (HIDE)'!$B$12,C327='ჯამი (HIDE)'!$B$13,C327='ჯამი (HIDE)'!$B$14),"",G327/D327))</f>
        <v/>
      </c>
    </row>
    <row r="328" spans="1:9" ht="16.5" hidden="1" thickTop="1" thickBot="1">
      <c r="A328" t="s">
        <v>199</v>
      </c>
      <c r="B328" s="33"/>
      <c r="C328" s="5" t="s">
        <v>13</v>
      </c>
      <c r="D328" s="13">
        <v>0</v>
      </c>
      <c r="E328" s="13"/>
      <c r="F328" s="13">
        <f>სააგენტო!F40</f>
        <v>0</v>
      </c>
      <c r="G328" s="13">
        <f t="shared" si="99"/>
        <v>0</v>
      </c>
      <c r="H328" s="13">
        <f>IF(OR(C328='ჯამი (HIDE)'!$B$11,C328='ჯამი (HIDE)'!$B$12,C328='ჯამი (HIDE)'!$B$13,C328='ჯამი (HIDE)'!$B$14),"",D328-G328)</f>
        <v>0</v>
      </c>
      <c r="I328" s="26" t="str">
        <f>IF(AND(D328=0,G328=0),"",IF(OR(C328='ჯამი (HIDE)'!$B$11,C328='ჯამი (HIDE)'!$B$12,C328='ჯამი (HIDE)'!$B$13,C328='ჯამი (HIDE)'!$B$14),"",G328/D328))</f>
        <v/>
      </c>
    </row>
    <row r="329" spans="1:9" ht="16.5" hidden="1" thickTop="1" thickBot="1">
      <c r="A329" t="s">
        <v>199</v>
      </c>
      <c r="B329" s="33"/>
      <c r="C329" s="5" t="s">
        <v>14</v>
      </c>
      <c r="D329" s="13">
        <v>0</v>
      </c>
      <c r="E329" s="13"/>
      <c r="F329" s="13">
        <f>სააგენტო!F41</f>
        <v>0</v>
      </c>
      <c r="G329" s="13">
        <f t="shared" si="99"/>
        <v>0</v>
      </c>
      <c r="H329" s="13">
        <f>IF(OR(C329='ჯამი (HIDE)'!$B$11,C329='ჯამი (HIDE)'!$B$12,C329='ჯამი (HIDE)'!$B$13,C329='ჯამი (HIDE)'!$B$14),"",D329-G329)</f>
        <v>0</v>
      </c>
      <c r="I329" s="26" t="str">
        <f>IF(AND(D329=0,G329=0),"",IF(OR(C329='ჯამი (HIDE)'!$B$11,C329='ჯამი (HIDE)'!$B$12,C329='ჯამი (HIDE)'!$B$13,C329='ჯამი (HIDE)'!$B$14),"",G329/D329))</f>
        <v/>
      </c>
    </row>
    <row r="330" spans="1:9" ht="16.5" hidden="1" thickTop="1" thickBot="1">
      <c r="A330" t="s">
        <v>199</v>
      </c>
      <c r="B330" s="35"/>
      <c r="C330" s="9" t="s">
        <v>15</v>
      </c>
      <c r="D330" s="15">
        <v>0</v>
      </c>
      <c r="E330" s="15"/>
      <c r="F330" s="15">
        <f>სააგენტო!F42</f>
        <v>0</v>
      </c>
      <c r="G330" s="15">
        <f t="shared" si="99"/>
        <v>0</v>
      </c>
      <c r="H330" s="15">
        <f>IF(OR(C330='ჯამი (HIDE)'!$B$11,C330='ჯამი (HIDE)'!$B$12,C330='ჯამი (HIDE)'!$B$13,C330='ჯამი (HIDE)'!$B$14),"",D330-G330)</f>
        <v>0</v>
      </c>
      <c r="I330" s="28" t="str">
        <f>IF(AND(D330=0,G330=0),"",IF(OR(C330='ჯამი (HIDE)'!$B$11,C330='ჯამი (HIDE)'!$B$12,C330='ჯამი (HIDE)'!$B$13,C330='ჯამი (HIDE)'!$B$14),"",G330/D330))</f>
        <v/>
      </c>
    </row>
    <row r="331" spans="1:9" ht="31.5" thickTop="1" thickBot="1">
      <c r="A331" t="str">
        <f t="shared" ref="A331" si="100">IF(OR(D331&lt;&gt;0,G331&lt;&gt;0,),"a","b")</f>
        <v>a</v>
      </c>
      <c r="B331" s="2" t="s">
        <v>61</v>
      </c>
      <c r="C331" s="30" t="s">
        <v>62</v>
      </c>
      <c r="D331" s="3">
        <v>169998000</v>
      </c>
      <c r="E331" s="3">
        <f>SUM(E332,E340,E341,E342)</f>
        <v>93847722.790000007</v>
      </c>
      <c r="F331" s="3">
        <f>სააგენტო!F43</f>
        <v>67280995.799999997</v>
      </c>
      <c r="G331" s="3">
        <f t="shared" si="99"/>
        <v>161128718.59</v>
      </c>
      <c r="H331" s="3">
        <f>IF(OR(C331='ჯამი (HIDE)'!$B$11,C331='ჯამი (HIDE)'!$B$12,C331='ჯამი (HIDE)'!$B$13,C331='ჯამი (HIDE)'!$B$14),"",D331-G331)</f>
        <v>8869281.4099999964</v>
      </c>
      <c r="I331" s="25">
        <f>IF(AND(D331=0,G331=0),"",IF(OR(C331='ჯამი (HIDE)'!$B$11,C331='ჯამი (HIDE)'!$B$12,C331='ჯამი (HIDE)'!$B$13,C331='ჯამი (HIDE)'!$B$14),"",G331/D331))</f>
        <v>0.94782714261344259</v>
      </c>
    </row>
    <row r="332" spans="1:9" ht="16.5" hidden="1" thickTop="1" thickBot="1">
      <c r="A332" t="s">
        <v>199</v>
      </c>
      <c r="B332" s="33"/>
      <c r="C332" s="5" t="s">
        <v>5</v>
      </c>
      <c r="D332" s="13">
        <v>169996980</v>
      </c>
      <c r="E332" s="13">
        <f>SUM(E333:E339)</f>
        <v>93846702.790000007</v>
      </c>
      <c r="F332" s="13">
        <f>სააგენტო!F44</f>
        <v>67280995.799999997</v>
      </c>
      <c r="G332" s="13">
        <f t="shared" si="99"/>
        <v>161127698.59</v>
      </c>
      <c r="H332" s="13">
        <f>IF(OR(C332='ჯამი (HIDE)'!$B$11,C332='ჯამი (HIDE)'!$B$12,C332='ჯამი (HIDE)'!$B$13,C332='ჯამი (HIDE)'!$B$14),"",D332-G332)</f>
        <v>8869281.4099999964</v>
      </c>
      <c r="I332" s="26">
        <f>IF(AND(D332=0,G332=0),"",IF(OR(C332='ჯამი (HIDE)'!$B$11,C332='ჯამი (HIDE)'!$B$12,C332='ჯამი (HIDE)'!$B$13,C332='ჯამი (HIDE)'!$B$14),"",G332/D332))</f>
        <v>0.94782682957073705</v>
      </c>
    </row>
    <row r="333" spans="1:9" ht="16.5" hidden="1" thickTop="1" thickBot="1">
      <c r="A333" t="s">
        <v>199</v>
      </c>
      <c r="B333" s="34"/>
      <c r="C333" s="7" t="s">
        <v>6</v>
      </c>
      <c r="D333" s="14">
        <v>0</v>
      </c>
      <c r="E333" s="14"/>
      <c r="F333" s="14">
        <f>სააგენტო!F45</f>
        <v>0</v>
      </c>
      <c r="G333" s="14">
        <f t="shared" si="99"/>
        <v>0</v>
      </c>
      <c r="H333" s="14">
        <f>IF(OR(C333='ჯამი (HIDE)'!$B$11,C333='ჯამი (HIDE)'!$B$12,C333='ჯამი (HIDE)'!$B$13,C333='ჯამი (HIDE)'!$B$14),"",D333-G333)</f>
        <v>0</v>
      </c>
      <c r="I333" s="27" t="str">
        <f>IF(AND(D333=0,G333=0),"",IF(OR(C333='ჯამი (HIDE)'!$B$11,C333='ჯამი (HIDE)'!$B$12,C333='ჯამი (HIDE)'!$B$13,C333='ჯამი (HIDE)'!$B$14),"",G333/D333))</f>
        <v/>
      </c>
    </row>
    <row r="334" spans="1:9" ht="16.5" hidden="1" thickTop="1" thickBot="1">
      <c r="A334" t="s">
        <v>199</v>
      </c>
      <c r="B334" s="34"/>
      <c r="C334" s="7" t="s">
        <v>7</v>
      </c>
      <c r="D334" s="14">
        <v>1050000</v>
      </c>
      <c r="E334" s="14">
        <v>279373.53999999998</v>
      </c>
      <c r="F334" s="14">
        <f>სააგენტო!F46</f>
        <v>770000</v>
      </c>
      <c r="G334" s="14">
        <f t="shared" si="99"/>
        <v>1049373.54</v>
      </c>
      <c r="H334" s="14">
        <f>IF(OR(C334='ჯამი (HIDE)'!$B$11,C334='ჯამი (HIDE)'!$B$12,C334='ჯამი (HIDE)'!$B$13,C334='ჯამი (HIDE)'!$B$14),"",D334-G334)</f>
        <v>626.45999999996275</v>
      </c>
      <c r="I334" s="27">
        <f>IF(AND(D334=0,G334=0),"",IF(OR(C334='ჯამი (HIDE)'!$B$11,C334='ჯამი (HIDE)'!$B$12,C334='ჯამი (HIDE)'!$B$13,C334='ჯამი (HIDE)'!$B$14),"",G334/D334))</f>
        <v>0.9994033714285715</v>
      </c>
    </row>
    <row r="335" spans="1:9" ht="16.5" hidden="1" thickTop="1" thickBot="1">
      <c r="A335" t="s">
        <v>199</v>
      </c>
      <c r="B335" s="34"/>
      <c r="C335" s="7" t="s">
        <v>8</v>
      </c>
      <c r="D335" s="14">
        <v>0</v>
      </c>
      <c r="E335" s="14"/>
      <c r="F335" s="14">
        <f>სააგენტო!F47</f>
        <v>0</v>
      </c>
      <c r="G335" s="14">
        <f t="shared" si="99"/>
        <v>0</v>
      </c>
      <c r="H335" s="14">
        <f>IF(OR(C335='ჯამი (HIDE)'!$B$11,C335='ჯამი (HIDE)'!$B$12,C335='ჯამი (HIDE)'!$B$13,C335='ჯამი (HIDE)'!$B$14),"",D335-G335)</f>
        <v>0</v>
      </c>
      <c r="I335" s="27" t="str">
        <f>IF(AND(D335=0,G335=0),"",IF(OR(C335='ჯამი (HIDE)'!$B$11,C335='ჯამი (HIDE)'!$B$12,C335='ჯამი (HIDE)'!$B$13,C335='ჯამი (HIDE)'!$B$14),"",G335/D335))</f>
        <v/>
      </c>
    </row>
    <row r="336" spans="1:9" ht="16.5" hidden="1" thickTop="1" thickBot="1">
      <c r="A336" t="s">
        <v>199</v>
      </c>
      <c r="B336" s="34"/>
      <c r="C336" s="7" t="s">
        <v>9</v>
      </c>
      <c r="D336" s="14">
        <v>0</v>
      </c>
      <c r="E336" s="14"/>
      <c r="F336" s="14">
        <f>სააგენტო!F48</f>
        <v>0</v>
      </c>
      <c r="G336" s="14">
        <f t="shared" si="99"/>
        <v>0</v>
      </c>
      <c r="H336" s="14">
        <f>IF(OR(C336='ჯამი (HIDE)'!$B$11,C336='ჯამი (HIDE)'!$B$12,C336='ჯამი (HIDE)'!$B$13,C336='ჯამი (HIDE)'!$B$14),"",D336-G336)</f>
        <v>0</v>
      </c>
      <c r="I336" s="27" t="str">
        <f>IF(AND(D336=0,G336=0),"",IF(OR(C336='ჯამი (HIDE)'!$B$11,C336='ჯამი (HIDE)'!$B$12,C336='ჯამი (HIDE)'!$B$13,C336='ჯამი (HIDE)'!$B$14),"",G336/D336))</f>
        <v/>
      </c>
    </row>
    <row r="337" spans="1:9" ht="16.5" hidden="1" thickTop="1" thickBot="1">
      <c r="A337" t="s">
        <v>199</v>
      </c>
      <c r="B337" s="34"/>
      <c r="C337" s="7" t="s">
        <v>10</v>
      </c>
      <c r="D337" s="14">
        <v>0</v>
      </c>
      <c r="E337" s="14"/>
      <c r="F337" s="14">
        <f>სააგენტო!F49</f>
        <v>0</v>
      </c>
      <c r="G337" s="14">
        <f t="shared" si="99"/>
        <v>0</v>
      </c>
      <c r="H337" s="14">
        <f>IF(OR(C337='ჯამი (HIDE)'!$B$11,C337='ჯამი (HIDE)'!$B$12,C337='ჯამი (HIDE)'!$B$13,C337='ჯამი (HIDE)'!$B$14),"",D337-G337)</f>
        <v>0</v>
      </c>
      <c r="I337" s="27" t="str">
        <f>IF(AND(D337=0,G337=0),"",IF(OR(C337='ჯამი (HIDE)'!$B$11,C337='ჯამი (HIDE)'!$B$12,C337='ჯამი (HIDE)'!$B$13,C337='ჯამი (HIDE)'!$B$14),"",G337/D337))</f>
        <v/>
      </c>
    </row>
    <row r="338" spans="1:9" ht="16.5" hidden="1" thickTop="1" thickBot="1">
      <c r="A338" t="s">
        <v>199</v>
      </c>
      <c r="B338" s="34"/>
      <c r="C338" s="7" t="s">
        <v>11</v>
      </c>
      <c r="D338" s="14">
        <v>168946980</v>
      </c>
      <c r="E338" s="14">
        <v>93567329.25</v>
      </c>
      <c r="F338" s="14">
        <f>სააგენტო!F50</f>
        <v>66510995.799999997</v>
      </c>
      <c r="G338" s="14">
        <f t="shared" si="99"/>
        <v>160078325.05000001</v>
      </c>
      <c r="H338" s="14">
        <f>IF(OR(C338='ჯამი (HIDE)'!$B$11,C338='ჯამი (HIDE)'!$B$12,C338='ჯამი (HIDE)'!$B$13,C338='ჯამი (HIDE)'!$B$14),"",D338-G338)</f>
        <v>8868654.9499999881</v>
      </c>
      <c r="I338" s="27">
        <f>IF(AND(D338=0,G338=0),"",IF(OR(C338='ჯამი (HIDE)'!$B$11,C338='ჯამი (HIDE)'!$B$12,C338='ჯამი (HIDE)'!$B$13,C338='ჯამი (HIDE)'!$B$14),"",G338/D338))</f>
        <v>0.94750628303625206</v>
      </c>
    </row>
    <row r="339" spans="1:9" ht="16.5" hidden="1" thickTop="1" thickBot="1">
      <c r="A339" t="s">
        <v>199</v>
      </c>
      <c r="B339" s="34"/>
      <c r="C339" s="7" t="s">
        <v>12</v>
      </c>
      <c r="D339" s="14">
        <v>0</v>
      </c>
      <c r="E339" s="14"/>
      <c r="F339" s="14">
        <f>სააგენტო!F51</f>
        <v>0</v>
      </c>
      <c r="G339" s="14">
        <f t="shared" si="99"/>
        <v>0</v>
      </c>
      <c r="H339" s="14">
        <f>IF(OR(C339='ჯამი (HIDE)'!$B$11,C339='ჯამი (HIDE)'!$B$12,C339='ჯამი (HIDE)'!$B$13,C339='ჯამი (HIDE)'!$B$14),"",D339-G339)</f>
        <v>0</v>
      </c>
      <c r="I339" s="27" t="str">
        <f>IF(AND(D339=0,G339=0),"",IF(OR(C339='ჯამი (HIDE)'!$B$11,C339='ჯამი (HIDE)'!$B$12,C339='ჯამი (HIDE)'!$B$13,C339='ჯამი (HIDE)'!$B$14),"",G339/D339))</f>
        <v/>
      </c>
    </row>
    <row r="340" spans="1:9" ht="16.5" hidden="1" thickTop="1" thickBot="1">
      <c r="A340" t="s">
        <v>199</v>
      </c>
      <c r="B340" s="33"/>
      <c r="C340" s="5" t="s">
        <v>13</v>
      </c>
      <c r="D340" s="13">
        <v>0</v>
      </c>
      <c r="E340" s="13"/>
      <c r="F340" s="13">
        <f>სააგენტო!F52</f>
        <v>0</v>
      </c>
      <c r="G340" s="13">
        <f t="shared" si="99"/>
        <v>0</v>
      </c>
      <c r="H340" s="13">
        <f>IF(OR(C340='ჯამი (HIDE)'!$B$11,C340='ჯამი (HIDE)'!$B$12,C340='ჯამი (HIDE)'!$B$13,C340='ჯამი (HIDE)'!$B$14),"",D340-G340)</f>
        <v>0</v>
      </c>
      <c r="I340" s="26" t="str">
        <f>IF(AND(D340=0,G340=0),"",IF(OR(C340='ჯამი (HIDE)'!$B$11,C340='ჯამი (HIDE)'!$B$12,C340='ჯამი (HIDE)'!$B$13,C340='ჯამი (HIDE)'!$B$14),"",G340/D340))</f>
        <v/>
      </c>
    </row>
    <row r="341" spans="1:9" ht="16.5" hidden="1" thickTop="1" thickBot="1">
      <c r="A341" t="s">
        <v>199</v>
      </c>
      <c r="B341" s="33"/>
      <c r="C341" s="5" t="s">
        <v>14</v>
      </c>
      <c r="D341" s="13">
        <v>0</v>
      </c>
      <c r="E341" s="13"/>
      <c r="F341" s="13">
        <f>სააგენტო!F53</f>
        <v>0</v>
      </c>
      <c r="G341" s="13">
        <f t="shared" si="99"/>
        <v>0</v>
      </c>
      <c r="H341" s="13">
        <f>IF(OR(C341='ჯამი (HIDE)'!$B$11,C341='ჯამი (HIDE)'!$B$12,C341='ჯამი (HIDE)'!$B$13,C341='ჯამი (HIDE)'!$B$14),"",D341-G341)</f>
        <v>0</v>
      </c>
      <c r="I341" s="26" t="str">
        <f>IF(AND(D341=0,G341=0),"",IF(OR(C341='ჯამი (HIDE)'!$B$11,C341='ჯამი (HIDE)'!$B$12,C341='ჯამი (HIDE)'!$B$13,C341='ჯამი (HIDE)'!$B$14),"",G341/D341))</f>
        <v/>
      </c>
    </row>
    <row r="342" spans="1:9" ht="16.5" hidden="1" thickTop="1" thickBot="1">
      <c r="A342" t="s">
        <v>199</v>
      </c>
      <c r="B342" s="35"/>
      <c r="C342" s="9" t="s">
        <v>15</v>
      </c>
      <c r="D342" s="15">
        <v>1020</v>
      </c>
      <c r="E342" s="15">
        <v>1020</v>
      </c>
      <c r="F342" s="15">
        <f>სააგენტო!F54</f>
        <v>0</v>
      </c>
      <c r="G342" s="15">
        <f t="shared" si="99"/>
        <v>1020</v>
      </c>
      <c r="H342" s="15">
        <f>IF(OR(C342='ჯამი (HIDE)'!$B$11,C342='ჯამი (HIDE)'!$B$12,C342='ჯამი (HIDE)'!$B$13,C342='ჯამი (HIDE)'!$B$14),"",D342-G342)</f>
        <v>0</v>
      </c>
      <c r="I342" s="28">
        <f>IF(AND(D342=0,G342=0),"",IF(OR(C342='ჯამი (HIDE)'!$B$11,C342='ჯამი (HIDE)'!$B$12,C342='ჯამი (HIDE)'!$B$13,C342='ჯამი (HIDE)'!$B$14),"",G342/D342))</f>
        <v>1</v>
      </c>
    </row>
    <row r="343" spans="1:9" ht="31.5" customHeight="1" thickTop="1" thickBot="1">
      <c r="A343" t="str">
        <f t="shared" ref="A343" si="101">IF(OR(D343&lt;&gt;0,G343&lt;&gt;0,),"a","b")</f>
        <v>a</v>
      </c>
      <c r="B343" s="2" t="s">
        <v>63</v>
      </c>
      <c r="C343" s="24" t="s">
        <v>64</v>
      </c>
      <c r="D343" s="3">
        <v>5541600</v>
      </c>
      <c r="E343" s="3">
        <f>SUM(E355,E367,E379,E391,E403,E415,E427,E439,E451,E463,E475,E487,E499,E511)</f>
        <v>2023743.3299999998</v>
      </c>
      <c r="F343" s="3">
        <f>სააგენტო!F55</f>
        <v>2560991</v>
      </c>
      <c r="G343" s="3">
        <f t="shared" si="99"/>
        <v>4584734.33</v>
      </c>
      <c r="H343" s="3">
        <f>IF(OR(C343='ჯამი (HIDE)'!$B$11,C343='ჯამი (HIDE)'!$B$12,C343='ჯამი (HIDE)'!$B$13,C343='ჯამი (HIDE)'!$B$14),"",D343-G343)</f>
        <v>956865.66999999993</v>
      </c>
      <c r="I343" s="25">
        <f>IF(AND(D343=0,G343=0),"",IF(OR(C343='ჯამი (HIDE)'!$B$11,C343='ჯამი (HIDE)'!$B$12,C343='ჯამი (HIDE)'!$B$13,C343='ჯამი (HIDE)'!$B$14),"",G343/D343))</f>
        <v>0.82733043344882351</v>
      </c>
    </row>
    <row r="344" spans="1:9" ht="16.5" hidden="1" thickTop="1" thickBot="1">
      <c r="A344" t="s">
        <v>199</v>
      </c>
      <c r="B344" s="33"/>
      <c r="C344" s="5" t="s">
        <v>5</v>
      </c>
      <c r="D344" s="13">
        <v>5541600</v>
      </c>
      <c r="E344" s="13">
        <f t="shared" ref="E344:E354" si="102">SUM(E356,E368,E380,E392,E404,E416,E428,E440,E452,E464,E476,E488,E500,E512)</f>
        <v>2023743.3299999998</v>
      </c>
      <c r="F344" s="13">
        <f>სააგენტო!F56</f>
        <v>2560991</v>
      </c>
      <c r="G344" s="13">
        <f t="shared" si="99"/>
        <v>4584734.33</v>
      </c>
      <c r="H344" s="13">
        <f>IF(OR(C344='ჯამი (HIDE)'!$B$11,C344='ჯამი (HIDE)'!$B$12,C344='ჯამი (HIDE)'!$B$13,C344='ჯამი (HIDE)'!$B$14),"",D344-G344)</f>
        <v>956865.66999999993</v>
      </c>
      <c r="I344" s="26">
        <f>IF(AND(D344=0,G344=0),"",IF(OR(C344='ჯამი (HIDE)'!$B$11,C344='ჯამი (HIDE)'!$B$12,C344='ჯამი (HIDE)'!$B$13,C344='ჯამი (HIDE)'!$B$14),"",G344/D344))</f>
        <v>0.82733043344882351</v>
      </c>
    </row>
    <row r="345" spans="1:9" ht="16.5" hidden="1" thickTop="1" thickBot="1">
      <c r="A345" t="s">
        <v>199</v>
      </c>
      <c r="B345" s="34"/>
      <c r="C345" s="7" t="s">
        <v>6</v>
      </c>
      <c r="D345" s="14">
        <v>0</v>
      </c>
      <c r="E345" s="14">
        <f t="shared" si="102"/>
        <v>0</v>
      </c>
      <c r="F345" s="14">
        <f>სააგენტო!F57</f>
        <v>0</v>
      </c>
      <c r="G345" s="14">
        <f t="shared" si="99"/>
        <v>0</v>
      </c>
      <c r="H345" s="14">
        <f>IF(OR(C345='ჯამი (HIDE)'!$B$11,C345='ჯამი (HIDE)'!$B$12,C345='ჯამი (HIDE)'!$B$13,C345='ჯამი (HIDE)'!$B$14),"",D345-G345)</f>
        <v>0</v>
      </c>
      <c r="I345" s="27" t="str">
        <f>IF(AND(D345=0,G345=0),"",IF(OR(C345='ჯამი (HIDE)'!$B$11,C345='ჯამი (HIDE)'!$B$12,C345='ჯამი (HIDE)'!$B$13,C345='ჯამი (HIDE)'!$B$14),"",G345/D345))</f>
        <v/>
      </c>
    </row>
    <row r="346" spans="1:9" ht="16.5" hidden="1" thickTop="1" thickBot="1">
      <c r="A346" t="s">
        <v>199</v>
      </c>
      <c r="B346" s="34"/>
      <c r="C346" s="7" t="s">
        <v>7</v>
      </c>
      <c r="D346" s="14">
        <v>190000</v>
      </c>
      <c r="E346" s="14">
        <f t="shared" si="102"/>
        <v>64532</v>
      </c>
      <c r="F346" s="14">
        <f>სააგენტო!F58</f>
        <v>98991</v>
      </c>
      <c r="G346" s="14">
        <f t="shared" si="99"/>
        <v>163523</v>
      </c>
      <c r="H346" s="14">
        <f>IF(OR(C346='ჯამი (HIDE)'!$B$11,C346='ჯამი (HIDE)'!$B$12,C346='ჯამი (HIDE)'!$B$13,C346='ჯამი (HIDE)'!$B$14),"",D346-G346)</f>
        <v>26477</v>
      </c>
      <c r="I346" s="27">
        <f>IF(AND(D346=0,G346=0),"",IF(OR(C346='ჯამი (HIDE)'!$B$11,C346='ჯამი (HIDE)'!$B$12,C346='ჯამი (HIDE)'!$B$13,C346='ჯამი (HIDE)'!$B$14),"",G346/D346))</f>
        <v>0.86064736842105261</v>
      </c>
    </row>
    <row r="347" spans="1:9" ht="16.5" hidden="1" thickTop="1" thickBot="1">
      <c r="A347" t="s">
        <v>199</v>
      </c>
      <c r="B347" s="34"/>
      <c r="C347" s="7" t="s">
        <v>8</v>
      </c>
      <c r="D347" s="14">
        <v>0</v>
      </c>
      <c r="E347" s="14">
        <f t="shared" si="102"/>
        <v>0</v>
      </c>
      <c r="F347" s="14">
        <f>სააგენტო!F59</f>
        <v>0</v>
      </c>
      <c r="G347" s="14">
        <f t="shared" si="99"/>
        <v>0</v>
      </c>
      <c r="H347" s="14">
        <f>IF(OR(C347='ჯამი (HIDE)'!$B$11,C347='ჯამი (HIDE)'!$B$12,C347='ჯამი (HIDE)'!$B$13,C347='ჯამი (HIDE)'!$B$14),"",D347-G347)</f>
        <v>0</v>
      </c>
      <c r="I347" s="27" t="str">
        <f>IF(AND(D347=0,G347=0),"",IF(OR(C347='ჯამი (HIDE)'!$B$11,C347='ჯამი (HIDE)'!$B$12,C347='ჯამი (HIDE)'!$B$13,C347='ჯამი (HIDE)'!$B$14),"",G347/D347))</f>
        <v/>
      </c>
    </row>
    <row r="348" spans="1:9" ht="16.5" hidden="1" thickTop="1" thickBot="1">
      <c r="A348" t="s">
        <v>199</v>
      </c>
      <c r="B348" s="34"/>
      <c r="C348" s="7" t="s">
        <v>9</v>
      </c>
      <c r="D348" s="14">
        <v>0</v>
      </c>
      <c r="E348" s="14">
        <f t="shared" si="102"/>
        <v>0</v>
      </c>
      <c r="F348" s="14">
        <f>სააგენტო!F60</f>
        <v>0</v>
      </c>
      <c r="G348" s="14">
        <f t="shared" si="99"/>
        <v>0</v>
      </c>
      <c r="H348" s="14">
        <f>IF(OR(C348='ჯამი (HIDE)'!$B$11,C348='ჯამი (HIDE)'!$B$12,C348='ჯამი (HIDE)'!$B$13,C348='ჯამი (HIDE)'!$B$14),"",D348-G348)</f>
        <v>0</v>
      </c>
      <c r="I348" s="27" t="str">
        <f>IF(AND(D348=0,G348=0),"",IF(OR(C348='ჯამი (HIDE)'!$B$11,C348='ჯამი (HIDE)'!$B$12,C348='ჯამი (HIDE)'!$B$13,C348='ჯამი (HIDE)'!$B$14),"",G348/D348))</f>
        <v/>
      </c>
    </row>
    <row r="349" spans="1:9" ht="16.5" hidden="1" thickTop="1" thickBot="1">
      <c r="A349" t="s">
        <v>199</v>
      </c>
      <c r="B349" s="34"/>
      <c r="C349" s="7" t="s">
        <v>10</v>
      </c>
      <c r="D349" s="14">
        <v>0</v>
      </c>
      <c r="E349" s="14">
        <f t="shared" si="102"/>
        <v>0</v>
      </c>
      <c r="F349" s="14">
        <f>სააგენტო!F61</f>
        <v>0</v>
      </c>
      <c r="G349" s="14">
        <f t="shared" si="99"/>
        <v>0</v>
      </c>
      <c r="H349" s="14">
        <f>IF(OR(C349='ჯამი (HIDE)'!$B$11,C349='ჯამი (HIDE)'!$B$12,C349='ჯამი (HIDE)'!$B$13,C349='ჯამი (HIDE)'!$B$14),"",D349-G349)</f>
        <v>0</v>
      </c>
      <c r="I349" s="27" t="str">
        <f>IF(AND(D349=0,G349=0),"",IF(OR(C349='ჯამი (HIDE)'!$B$11,C349='ჯამი (HIDE)'!$B$12,C349='ჯამი (HIDE)'!$B$13,C349='ჯამი (HIDE)'!$B$14),"",G349/D349))</f>
        <v/>
      </c>
    </row>
    <row r="350" spans="1:9" ht="16.5" hidden="1" thickTop="1" thickBot="1">
      <c r="A350" t="s">
        <v>199</v>
      </c>
      <c r="B350" s="34"/>
      <c r="C350" s="7" t="s">
        <v>11</v>
      </c>
      <c r="D350" s="14">
        <v>5051600</v>
      </c>
      <c r="E350" s="14">
        <f t="shared" si="102"/>
        <v>1923521.3299999998</v>
      </c>
      <c r="F350" s="14">
        <f>სააგენტო!F62</f>
        <v>2335000</v>
      </c>
      <c r="G350" s="14">
        <f t="shared" si="99"/>
        <v>4258521.33</v>
      </c>
      <c r="H350" s="14">
        <f>IF(OR(C350='ჯამი (HIDE)'!$B$11,C350='ჯამი (HIDE)'!$B$12,C350='ჯამი (HIDE)'!$B$13,C350='ჯამი (HIDE)'!$B$14),"",D350-G350)</f>
        <v>793078.66999999993</v>
      </c>
      <c r="I350" s="27">
        <f>IF(AND(D350=0,G350=0),"",IF(OR(C350='ჯამი (HIDE)'!$B$11,C350='ჯამი (HIDE)'!$B$12,C350='ჯამი (HIDE)'!$B$13,C350='ჯამი (HIDE)'!$B$14),"",G350/D350))</f>
        <v>0.84300445997307782</v>
      </c>
    </row>
    <row r="351" spans="1:9" ht="16.5" hidden="1" thickTop="1" thickBot="1">
      <c r="A351" t="s">
        <v>199</v>
      </c>
      <c r="B351" s="34"/>
      <c r="C351" s="7" t="s">
        <v>12</v>
      </c>
      <c r="D351" s="14">
        <v>300000</v>
      </c>
      <c r="E351" s="14">
        <f t="shared" si="102"/>
        <v>35690</v>
      </c>
      <c r="F351" s="14">
        <f>სააგენტო!F63</f>
        <v>127000</v>
      </c>
      <c r="G351" s="14">
        <f t="shared" si="99"/>
        <v>162690</v>
      </c>
      <c r="H351" s="14">
        <f>IF(OR(C351='ჯამი (HIDE)'!$B$11,C351='ჯამი (HIDE)'!$B$12,C351='ჯამი (HIDE)'!$B$13,C351='ჯამი (HIDE)'!$B$14),"",D351-G351)</f>
        <v>137310</v>
      </c>
      <c r="I351" s="27">
        <f>IF(AND(D351=0,G351=0),"",IF(OR(C351='ჯამი (HIDE)'!$B$11,C351='ჯამი (HIDE)'!$B$12,C351='ჯამი (HIDE)'!$B$13,C351='ჯამი (HIDE)'!$B$14),"",G351/D351))</f>
        <v>0.5423</v>
      </c>
    </row>
    <row r="352" spans="1:9" ht="16.5" hidden="1" thickTop="1" thickBot="1">
      <c r="A352" t="s">
        <v>199</v>
      </c>
      <c r="B352" s="33"/>
      <c r="C352" s="5" t="s">
        <v>13</v>
      </c>
      <c r="D352" s="13">
        <v>0</v>
      </c>
      <c r="E352" s="13">
        <f t="shared" si="102"/>
        <v>0</v>
      </c>
      <c r="F352" s="13">
        <f>სააგენტო!F64</f>
        <v>0</v>
      </c>
      <c r="G352" s="13">
        <f t="shared" si="99"/>
        <v>0</v>
      </c>
      <c r="H352" s="13">
        <f>IF(OR(C352='ჯამი (HIDE)'!$B$11,C352='ჯამი (HIDE)'!$B$12,C352='ჯამი (HIDE)'!$B$13,C352='ჯამი (HIDE)'!$B$14),"",D352-G352)</f>
        <v>0</v>
      </c>
      <c r="I352" s="26" t="str">
        <f>IF(AND(D352=0,G352=0),"",IF(OR(C352='ჯამი (HIDE)'!$B$11,C352='ჯამი (HIDE)'!$B$12,C352='ჯამი (HIDE)'!$B$13,C352='ჯამი (HIDE)'!$B$14),"",G352/D352))</f>
        <v/>
      </c>
    </row>
    <row r="353" spans="1:9" ht="16.5" hidden="1" thickTop="1" thickBot="1">
      <c r="A353" t="s">
        <v>199</v>
      </c>
      <c r="B353" s="33"/>
      <c r="C353" s="5" t="s">
        <v>14</v>
      </c>
      <c r="D353" s="13">
        <v>0</v>
      </c>
      <c r="E353" s="13">
        <f t="shared" si="102"/>
        <v>0</v>
      </c>
      <c r="F353" s="13">
        <f>სააგენტო!F65</f>
        <v>0</v>
      </c>
      <c r="G353" s="13">
        <f t="shared" si="99"/>
        <v>0</v>
      </c>
      <c r="H353" s="13">
        <f>IF(OR(C353='ჯამი (HIDE)'!$B$11,C353='ჯამი (HIDE)'!$B$12,C353='ჯამი (HIDE)'!$B$13,C353='ჯამი (HIDE)'!$B$14),"",D353-G353)</f>
        <v>0</v>
      </c>
      <c r="I353" s="26" t="str">
        <f>IF(AND(D353=0,G353=0),"",IF(OR(C353='ჯამი (HIDE)'!$B$11,C353='ჯამი (HIDE)'!$B$12,C353='ჯამი (HIDE)'!$B$13,C353='ჯამი (HIDE)'!$B$14),"",G353/D353))</f>
        <v/>
      </c>
    </row>
    <row r="354" spans="1:9" ht="16.5" hidden="1" thickTop="1" thickBot="1">
      <c r="A354" t="s">
        <v>199</v>
      </c>
      <c r="B354" s="35"/>
      <c r="C354" s="9" t="s">
        <v>15</v>
      </c>
      <c r="D354" s="15">
        <v>0</v>
      </c>
      <c r="E354" s="15">
        <f t="shared" si="102"/>
        <v>0</v>
      </c>
      <c r="F354" s="15">
        <f>სააგენტო!F66</f>
        <v>0</v>
      </c>
      <c r="G354" s="15">
        <f t="shared" si="99"/>
        <v>0</v>
      </c>
      <c r="H354" s="15">
        <f>IF(OR(C354='ჯამი (HIDE)'!$B$11,C354='ჯამი (HIDE)'!$B$12,C354='ჯამი (HIDE)'!$B$13,C354='ჯამი (HIDE)'!$B$14),"",D354-G354)</f>
        <v>0</v>
      </c>
      <c r="I354" s="28" t="str">
        <f>IF(AND(D354=0,G354=0),"",IF(OR(C354='ჯამი (HIDE)'!$B$11,C354='ჯამი (HIDE)'!$B$12,C354='ჯამი (HIDE)'!$B$13,C354='ჯამი (HIDE)'!$B$14),"",G354/D354))</f>
        <v/>
      </c>
    </row>
    <row r="355" spans="1:9" ht="48" customHeight="1" thickTop="1" thickBot="1">
      <c r="A355" t="str">
        <f t="shared" ref="A355" si="103">IF(OR(D355&lt;&gt;0,G355&lt;&gt;0,),"a","b")</f>
        <v>a</v>
      </c>
      <c r="B355" s="2" t="s">
        <v>65</v>
      </c>
      <c r="C355" s="30" t="s">
        <v>66</v>
      </c>
      <c r="D355" s="3">
        <v>625000</v>
      </c>
      <c r="E355" s="3">
        <f>SUM(E356,E364,E365,E366)</f>
        <v>61322</v>
      </c>
      <c r="F355" s="3">
        <f>სააგენტო!F67</f>
        <v>280000</v>
      </c>
      <c r="G355" s="3">
        <f t="shared" si="99"/>
        <v>341322</v>
      </c>
      <c r="H355" s="3">
        <f>IF(OR(C355='ჯამი (HIDE)'!$B$11,C355='ჯამი (HIDE)'!$B$12,C355='ჯამი (HIDE)'!$B$13,C355='ჯამი (HIDE)'!$B$14),"",D355-G355)</f>
        <v>283678</v>
      </c>
      <c r="I355" s="25">
        <f>IF(AND(D355=0,G355=0),"",IF(OR(C355='ჯამი (HIDE)'!$B$11,C355='ჯამი (HIDE)'!$B$12,C355='ჯამი (HIDE)'!$B$13,C355='ჯამი (HIDE)'!$B$14),"",G355/D355))</f>
        <v>0.54611520000000002</v>
      </c>
    </row>
    <row r="356" spans="1:9" ht="16.5" hidden="1" thickTop="1" thickBot="1">
      <c r="A356" t="s">
        <v>199</v>
      </c>
      <c r="B356" s="33"/>
      <c r="C356" s="5" t="s">
        <v>5</v>
      </c>
      <c r="D356" s="13">
        <v>625000</v>
      </c>
      <c r="E356" s="13">
        <f>SUM(E357:E363)</f>
        <v>61322</v>
      </c>
      <c r="F356" s="13">
        <f>სააგენტო!F68</f>
        <v>280000</v>
      </c>
      <c r="G356" s="13">
        <f t="shared" si="99"/>
        <v>341322</v>
      </c>
      <c r="H356" s="13">
        <f>IF(OR(C356='ჯამი (HIDE)'!$B$11,C356='ჯამი (HIDE)'!$B$12,C356='ჯამი (HIDE)'!$B$13,C356='ჯამი (HIDE)'!$B$14),"",D356-G356)</f>
        <v>283678</v>
      </c>
      <c r="I356" s="26">
        <f>IF(AND(D356=0,G356=0),"",IF(OR(C356='ჯამი (HIDE)'!$B$11,C356='ჯამი (HIDE)'!$B$12,C356='ჯამი (HIDE)'!$B$13,C356='ჯამი (HIDE)'!$B$14),"",G356/D356))</f>
        <v>0.54611520000000002</v>
      </c>
    </row>
    <row r="357" spans="1:9" ht="16.5" hidden="1" thickTop="1" thickBot="1">
      <c r="A357" t="s">
        <v>199</v>
      </c>
      <c r="B357" s="34"/>
      <c r="C357" s="7" t="s">
        <v>6</v>
      </c>
      <c r="D357" s="14">
        <v>0</v>
      </c>
      <c r="E357" s="14"/>
      <c r="F357" s="14">
        <f>სააგენტო!F69</f>
        <v>0</v>
      </c>
      <c r="G357" s="14">
        <f t="shared" si="99"/>
        <v>0</v>
      </c>
      <c r="H357" s="14">
        <f>IF(OR(C357='ჯამი (HIDE)'!$B$11,C357='ჯამი (HIDE)'!$B$12,C357='ჯამი (HIDE)'!$B$13,C357='ჯამი (HIDE)'!$B$14),"",D357-G357)</f>
        <v>0</v>
      </c>
      <c r="I357" s="27" t="str">
        <f>IF(AND(D357=0,G357=0),"",IF(OR(C357='ჯამი (HIDE)'!$B$11,C357='ჯამი (HIDE)'!$B$12,C357='ჯამი (HIDE)'!$B$13,C357='ჯამი (HIDE)'!$B$14),"",G357/D357))</f>
        <v/>
      </c>
    </row>
    <row r="358" spans="1:9" ht="16.5" hidden="1" thickTop="1" thickBot="1">
      <c r="A358" t="s">
        <v>199</v>
      </c>
      <c r="B358" s="34"/>
      <c r="C358" s="7" t="s">
        <v>7</v>
      </c>
      <c r="D358" s="14">
        <v>0</v>
      </c>
      <c r="E358" s="14"/>
      <c r="F358" s="14">
        <f>სააგენტო!F70</f>
        <v>0</v>
      </c>
      <c r="G358" s="14">
        <f t="shared" si="99"/>
        <v>0</v>
      </c>
      <c r="H358" s="14">
        <f>IF(OR(C358='ჯამი (HIDE)'!$B$11,C358='ჯამი (HIDE)'!$B$12,C358='ჯამი (HIDE)'!$B$13,C358='ჯამი (HIDE)'!$B$14),"",D358-G358)</f>
        <v>0</v>
      </c>
      <c r="I358" s="27" t="str">
        <f>IF(AND(D358=0,G358=0),"",IF(OR(C358='ჯამი (HIDE)'!$B$11,C358='ჯამი (HIDE)'!$B$12,C358='ჯამი (HIDE)'!$B$13,C358='ჯამი (HIDE)'!$B$14),"",G358/D358))</f>
        <v/>
      </c>
    </row>
    <row r="359" spans="1:9" ht="16.5" hidden="1" thickTop="1" thickBot="1">
      <c r="A359" t="s">
        <v>199</v>
      </c>
      <c r="B359" s="34"/>
      <c r="C359" s="7" t="s">
        <v>8</v>
      </c>
      <c r="D359" s="14">
        <v>0</v>
      </c>
      <c r="E359" s="14"/>
      <c r="F359" s="14">
        <f>სააგენტო!F71</f>
        <v>0</v>
      </c>
      <c r="G359" s="14">
        <f t="shared" si="99"/>
        <v>0</v>
      </c>
      <c r="H359" s="14">
        <f>IF(OR(C359='ჯამი (HIDE)'!$B$11,C359='ჯამი (HIDE)'!$B$12,C359='ჯამი (HIDE)'!$B$13,C359='ჯამი (HIDE)'!$B$14),"",D359-G359)</f>
        <v>0</v>
      </c>
      <c r="I359" s="27" t="str">
        <f>IF(AND(D359=0,G359=0),"",IF(OR(C359='ჯამი (HIDE)'!$B$11,C359='ჯამი (HIDE)'!$B$12,C359='ჯამი (HIDE)'!$B$13,C359='ჯამი (HIDE)'!$B$14),"",G359/D359))</f>
        <v/>
      </c>
    </row>
    <row r="360" spans="1:9" ht="16.5" hidden="1" thickTop="1" thickBot="1">
      <c r="A360" t="s">
        <v>199</v>
      </c>
      <c r="B360" s="34"/>
      <c r="C360" s="7" t="s">
        <v>9</v>
      </c>
      <c r="D360" s="14">
        <v>0</v>
      </c>
      <c r="E360" s="14"/>
      <c r="F360" s="14">
        <f>სააგენტო!F72</f>
        <v>0</v>
      </c>
      <c r="G360" s="14">
        <f t="shared" si="99"/>
        <v>0</v>
      </c>
      <c r="H360" s="14">
        <f>IF(OR(C360='ჯამი (HIDE)'!$B$11,C360='ჯამი (HIDE)'!$B$12,C360='ჯამი (HIDE)'!$B$13,C360='ჯამი (HIDE)'!$B$14),"",D360-G360)</f>
        <v>0</v>
      </c>
      <c r="I360" s="27" t="str">
        <f>IF(AND(D360=0,G360=0),"",IF(OR(C360='ჯამი (HIDE)'!$B$11,C360='ჯამი (HIDE)'!$B$12,C360='ჯამი (HIDE)'!$B$13,C360='ჯამი (HIDE)'!$B$14),"",G360/D360))</f>
        <v/>
      </c>
    </row>
    <row r="361" spans="1:9" ht="16.5" hidden="1" thickTop="1" thickBot="1">
      <c r="A361" t="s">
        <v>199</v>
      </c>
      <c r="B361" s="34"/>
      <c r="C361" s="7" t="s">
        <v>10</v>
      </c>
      <c r="D361" s="14">
        <v>0</v>
      </c>
      <c r="E361" s="14"/>
      <c r="F361" s="14">
        <f>სააგენტო!F73</f>
        <v>0</v>
      </c>
      <c r="G361" s="14">
        <f t="shared" si="99"/>
        <v>0</v>
      </c>
      <c r="H361" s="14">
        <f>IF(OR(C361='ჯამი (HIDE)'!$B$11,C361='ჯამი (HIDE)'!$B$12,C361='ჯამი (HIDE)'!$B$13,C361='ჯამი (HIDE)'!$B$14),"",D361-G361)</f>
        <v>0</v>
      </c>
      <c r="I361" s="27" t="str">
        <f>IF(AND(D361=0,G361=0),"",IF(OR(C361='ჯამი (HIDE)'!$B$11,C361='ჯამი (HIDE)'!$B$12,C361='ჯამი (HIDE)'!$B$13,C361='ჯამი (HIDE)'!$B$14),"",G361/D361))</f>
        <v/>
      </c>
    </row>
    <row r="362" spans="1:9" ht="16.5" hidden="1" thickTop="1" thickBot="1">
      <c r="A362" t="s">
        <v>199</v>
      </c>
      <c r="B362" s="34"/>
      <c r="C362" s="7" t="s">
        <v>11</v>
      </c>
      <c r="D362" s="14">
        <v>625000</v>
      </c>
      <c r="E362" s="14">
        <v>61322</v>
      </c>
      <c r="F362" s="14">
        <f>სააგენტო!F74</f>
        <v>280000</v>
      </c>
      <c r="G362" s="14">
        <f t="shared" si="99"/>
        <v>341322</v>
      </c>
      <c r="H362" s="14">
        <f>IF(OR(C362='ჯამი (HIDE)'!$B$11,C362='ჯამი (HIDE)'!$B$12,C362='ჯამი (HIDE)'!$B$13,C362='ჯამი (HIDE)'!$B$14),"",D362-G362)</f>
        <v>283678</v>
      </c>
      <c r="I362" s="27">
        <f>IF(AND(D362=0,G362=0),"",IF(OR(C362='ჯამი (HIDE)'!$B$11,C362='ჯამი (HIDE)'!$B$12,C362='ჯამი (HIDE)'!$B$13,C362='ჯამი (HIDE)'!$B$14),"",G362/D362))</f>
        <v>0.54611520000000002</v>
      </c>
    </row>
    <row r="363" spans="1:9" ht="16.5" hidden="1" thickTop="1" thickBot="1">
      <c r="A363" t="s">
        <v>199</v>
      </c>
      <c r="B363" s="34"/>
      <c r="C363" s="7" t="s">
        <v>12</v>
      </c>
      <c r="D363" s="14">
        <v>0</v>
      </c>
      <c r="E363" s="14"/>
      <c r="F363" s="14">
        <f>სააგენტო!F75</f>
        <v>0</v>
      </c>
      <c r="G363" s="14">
        <f t="shared" si="99"/>
        <v>0</v>
      </c>
      <c r="H363" s="14">
        <f>IF(OR(C363='ჯამი (HIDE)'!$B$11,C363='ჯამი (HIDE)'!$B$12,C363='ჯამი (HIDE)'!$B$13,C363='ჯამი (HIDE)'!$B$14),"",D363-G363)</f>
        <v>0</v>
      </c>
      <c r="I363" s="27" t="str">
        <f>IF(AND(D363=0,G363=0),"",IF(OR(C363='ჯამი (HIDE)'!$B$11,C363='ჯამი (HIDE)'!$B$12,C363='ჯამი (HIDE)'!$B$13,C363='ჯამი (HIDE)'!$B$14),"",G363/D363))</f>
        <v/>
      </c>
    </row>
    <row r="364" spans="1:9" ht="16.5" hidden="1" thickTop="1" thickBot="1">
      <c r="A364" t="s">
        <v>199</v>
      </c>
      <c r="B364" s="33"/>
      <c r="C364" s="5" t="s">
        <v>13</v>
      </c>
      <c r="D364" s="13">
        <v>0</v>
      </c>
      <c r="E364" s="13"/>
      <c r="F364" s="13">
        <f>სააგენტო!F76</f>
        <v>0</v>
      </c>
      <c r="G364" s="13">
        <f t="shared" si="99"/>
        <v>0</v>
      </c>
      <c r="H364" s="13">
        <f>IF(OR(C364='ჯამი (HIDE)'!$B$11,C364='ჯამი (HIDE)'!$B$12,C364='ჯამი (HIDE)'!$B$13,C364='ჯამი (HIDE)'!$B$14),"",D364-G364)</f>
        <v>0</v>
      </c>
      <c r="I364" s="26" t="str">
        <f>IF(AND(D364=0,G364=0),"",IF(OR(C364='ჯამი (HIDE)'!$B$11,C364='ჯამი (HIDE)'!$B$12,C364='ჯამი (HIDE)'!$B$13,C364='ჯამი (HIDE)'!$B$14),"",G364/D364))</f>
        <v/>
      </c>
    </row>
    <row r="365" spans="1:9" ht="16.5" hidden="1" thickTop="1" thickBot="1">
      <c r="A365" t="s">
        <v>199</v>
      </c>
      <c r="B365" s="33"/>
      <c r="C365" s="5" t="s">
        <v>14</v>
      </c>
      <c r="D365" s="13">
        <v>0</v>
      </c>
      <c r="E365" s="13"/>
      <c r="F365" s="13">
        <f>სააგენტო!F77</f>
        <v>0</v>
      </c>
      <c r="G365" s="13">
        <f t="shared" si="99"/>
        <v>0</v>
      </c>
      <c r="H365" s="13">
        <f>IF(OR(C365='ჯამი (HIDE)'!$B$11,C365='ჯამი (HIDE)'!$B$12,C365='ჯამი (HIDE)'!$B$13,C365='ჯამი (HIDE)'!$B$14),"",D365-G365)</f>
        <v>0</v>
      </c>
      <c r="I365" s="26" t="str">
        <f>IF(AND(D365=0,G365=0),"",IF(OR(C365='ჯამი (HIDE)'!$B$11,C365='ჯამი (HIDE)'!$B$12,C365='ჯამი (HIDE)'!$B$13,C365='ჯამი (HIDE)'!$B$14),"",G365/D365))</f>
        <v/>
      </c>
    </row>
    <row r="366" spans="1:9" ht="16.5" hidden="1" thickTop="1" thickBot="1">
      <c r="A366" t="s">
        <v>199</v>
      </c>
      <c r="B366" s="35"/>
      <c r="C366" s="9" t="s">
        <v>15</v>
      </c>
      <c r="D366" s="15">
        <v>0</v>
      </c>
      <c r="E366" s="15"/>
      <c r="F366" s="15">
        <f>სააგენტო!F78</f>
        <v>0</v>
      </c>
      <c r="G366" s="15">
        <f t="shared" si="99"/>
        <v>0</v>
      </c>
      <c r="H366" s="15">
        <f>IF(OR(C366='ჯამი (HIDE)'!$B$11,C366='ჯამი (HIDE)'!$B$12,C366='ჯამი (HIDE)'!$B$13,C366='ჯამი (HIDE)'!$B$14),"",D366-G366)</f>
        <v>0</v>
      </c>
      <c r="I366" s="28" t="str">
        <f>IF(AND(D366=0,G366=0),"",IF(OR(C366='ჯამი (HIDE)'!$B$11,C366='ჯამი (HIDE)'!$B$12,C366='ჯამი (HIDE)'!$B$13,C366='ჯამი (HIDE)'!$B$14),"",G366/D366))</f>
        <v/>
      </c>
    </row>
    <row r="367" spans="1:9" ht="31.5" customHeight="1" thickTop="1" thickBot="1">
      <c r="A367" t="str">
        <f t="shared" ref="A367" si="104">IF(OR(D367&lt;&gt;0,G367&lt;&gt;0,),"a","b")</f>
        <v>a</v>
      </c>
      <c r="B367" s="2" t="s">
        <v>67</v>
      </c>
      <c r="C367" s="24" t="s">
        <v>68</v>
      </c>
      <c r="D367" s="3">
        <v>250000</v>
      </c>
      <c r="E367" s="3">
        <f>SUM(E368,E376,E377,E378)</f>
        <v>66114</v>
      </c>
      <c r="F367" s="3">
        <f>სააგენტო!F79</f>
        <v>140000</v>
      </c>
      <c r="G367" s="3">
        <f t="shared" si="99"/>
        <v>206114</v>
      </c>
      <c r="H367" s="3">
        <f>IF(OR(C367='ჯამი (HIDE)'!$B$11,C367='ჯამი (HIDE)'!$B$12,C367='ჯამი (HIDE)'!$B$13,C367='ჯამი (HIDE)'!$B$14),"",D367-G367)</f>
        <v>43886</v>
      </c>
      <c r="I367" s="25">
        <f>IF(AND(D367=0,G367=0),"",IF(OR(C367='ჯამი (HIDE)'!$B$11,C367='ჯამი (HIDE)'!$B$12,C367='ჯამი (HIDE)'!$B$13,C367='ჯამი (HIDE)'!$B$14),"",G367/D367))</f>
        <v>0.82445599999999997</v>
      </c>
    </row>
    <row r="368" spans="1:9" ht="16.5" hidden="1" thickTop="1" thickBot="1">
      <c r="A368" t="s">
        <v>199</v>
      </c>
      <c r="B368" s="33"/>
      <c r="C368" s="5" t="s">
        <v>5</v>
      </c>
      <c r="D368" s="13">
        <v>250000</v>
      </c>
      <c r="E368" s="13">
        <f>SUM(E369:E375)</f>
        <v>66114</v>
      </c>
      <c r="F368" s="13">
        <f>სააგენტო!F80</f>
        <v>140000</v>
      </c>
      <c r="G368" s="13">
        <f t="shared" si="99"/>
        <v>206114</v>
      </c>
      <c r="H368" s="13">
        <f>IF(OR(C368='ჯამი (HIDE)'!$B$11,C368='ჯამი (HIDE)'!$B$12,C368='ჯამი (HIDE)'!$B$13,C368='ჯამი (HIDE)'!$B$14),"",D368-G368)</f>
        <v>43886</v>
      </c>
      <c r="I368" s="26">
        <f>IF(AND(D368=0,G368=0),"",IF(OR(C368='ჯამი (HIDE)'!$B$11,C368='ჯამი (HIDE)'!$B$12,C368='ჯამი (HIDE)'!$B$13,C368='ჯამი (HIDE)'!$B$14),"",G368/D368))</f>
        <v>0.82445599999999997</v>
      </c>
    </row>
    <row r="369" spans="1:9" ht="16.5" hidden="1" thickTop="1" thickBot="1">
      <c r="A369" t="s">
        <v>199</v>
      </c>
      <c r="B369" s="34"/>
      <c r="C369" s="7" t="s">
        <v>6</v>
      </c>
      <c r="D369" s="14">
        <v>0</v>
      </c>
      <c r="E369" s="14"/>
      <c r="F369" s="14">
        <f>სააგენტო!F81</f>
        <v>0</v>
      </c>
      <c r="G369" s="14">
        <f t="shared" si="99"/>
        <v>0</v>
      </c>
      <c r="H369" s="14">
        <f>IF(OR(C369='ჯამი (HIDE)'!$B$11,C369='ჯამი (HIDE)'!$B$12,C369='ჯამი (HIDE)'!$B$13,C369='ჯამი (HIDE)'!$B$14),"",D369-G369)</f>
        <v>0</v>
      </c>
      <c r="I369" s="27" t="str">
        <f>IF(AND(D369=0,G369=0),"",IF(OR(C369='ჯამი (HIDE)'!$B$11,C369='ჯამი (HIDE)'!$B$12,C369='ჯამი (HIDE)'!$B$13,C369='ჯამი (HIDE)'!$B$14),"",G369/D369))</f>
        <v/>
      </c>
    </row>
    <row r="370" spans="1:9" ht="16.5" hidden="1" thickTop="1" thickBot="1">
      <c r="A370" t="s">
        <v>199</v>
      </c>
      <c r="B370" s="34"/>
      <c r="C370" s="7" t="s">
        <v>7</v>
      </c>
      <c r="D370" s="14">
        <v>0</v>
      </c>
      <c r="E370" s="14"/>
      <c r="F370" s="14">
        <f>სააგენტო!F82</f>
        <v>0</v>
      </c>
      <c r="G370" s="14">
        <f t="shared" si="99"/>
        <v>0</v>
      </c>
      <c r="H370" s="14">
        <f>IF(OR(C370='ჯამი (HIDE)'!$B$11,C370='ჯამი (HIDE)'!$B$12,C370='ჯამი (HIDE)'!$B$13,C370='ჯამი (HIDE)'!$B$14),"",D370-G370)</f>
        <v>0</v>
      </c>
      <c r="I370" s="27" t="str">
        <f>IF(AND(D370=0,G370=0),"",IF(OR(C370='ჯამი (HIDE)'!$B$11,C370='ჯამი (HIDE)'!$B$12,C370='ჯამი (HIDE)'!$B$13,C370='ჯამი (HIDE)'!$B$14),"",G370/D370))</f>
        <v/>
      </c>
    </row>
    <row r="371" spans="1:9" ht="16.5" hidden="1" thickTop="1" thickBot="1">
      <c r="A371" t="s">
        <v>199</v>
      </c>
      <c r="B371" s="34"/>
      <c r="C371" s="7" t="s">
        <v>8</v>
      </c>
      <c r="D371" s="14">
        <v>0</v>
      </c>
      <c r="E371" s="14"/>
      <c r="F371" s="14">
        <f>სააგენტო!F83</f>
        <v>0</v>
      </c>
      <c r="G371" s="14">
        <f t="shared" si="99"/>
        <v>0</v>
      </c>
      <c r="H371" s="14">
        <f>IF(OR(C371='ჯამი (HIDE)'!$B$11,C371='ჯამი (HIDE)'!$B$12,C371='ჯამი (HIDE)'!$B$13,C371='ჯამი (HIDE)'!$B$14),"",D371-G371)</f>
        <v>0</v>
      </c>
      <c r="I371" s="27" t="str">
        <f>IF(AND(D371=0,G371=0),"",IF(OR(C371='ჯამი (HIDE)'!$B$11,C371='ჯამი (HIDE)'!$B$12,C371='ჯამი (HIDE)'!$B$13,C371='ჯამი (HIDE)'!$B$14),"",G371/D371))</f>
        <v/>
      </c>
    </row>
    <row r="372" spans="1:9" ht="16.5" hidden="1" thickTop="1" thickBot="1">
      <c r="A372" t="s">
        <v>199</v>
      </c>
      <c r="B372" s="34"/>
      <c r="C372" s="7" t="s">
        <v>9</v>
      </c>
      <c r="D372" s="14">
        <v>0</v>
      </c>
      <c r="E372" s="14"/>
      <c r="F372" s="14">
        <f>სააგენტო!F84</f>
        <v>0</v>
      </c>
      <c r="G372" s="14">
        <f t="shared" si="99"/>
        <v>0</v>
      </c>
      <c r="H372" s="14">
        <f>IF(OR(C372='ჯამი (HIDE)'!$B$11,C372='ჯამი (HIDE)'!$B$12,C372='ჯამი (HIDE)'!$B$13,C372='ჯამი (HIDE)'!$B$14),"",D372-G372)</f>
        <v>0</v>
      </c>
      <c r="I372" s="27" t="str">
        <f>IF(AND(D372=0,G372=0),"",IF(OR(C372='ჯამი (HIDE)'!$B$11,C372='ჯამი (HIDE)'!$B$12,C372='ჯამი (HIDE)'!$B$13,C372='ჯამი (HIDE)'!$B$14),"",G372/D372))</f>
        <v/>
      </c>
    </row>
    <row r="373" spans="1:9" ht="16.5" hidden="1" thickTop="1" thickBot="1">
      <c r="A373" t="s">
        <v>199</v>
      </c>
      <c r="B373" s="34"/>
      <c r="C373" s="7" t="s">
        <v>10</v>
      </c>
      <c r="D373" s="14">
        <v>0</v>
      </c>
      <c r="E373" s="14"/>
      <c r="F373" s="14">
        <f>სააგენტო!F85</f>
        <v>0</v>
      </c>
      <c r="G373" s="14">
        <f t="shared" si="99"/>
        <v>0</v>
      </c>
      <c r="H373" s="14">
        <f>IF(OR(C373='ჯამი (HIDE)'!$B$11,C373='ჯამი (HIDE)'!$B$12,C373='ჯამი (HIDE)'!$B$13,C373='ჯამი (HIDE)'!$B$14),"",D373-G373)</f>
        <v>0</v>
      </c>
      <c r="I373" s="27" t="str">
        <f>IF(AND(D373=0,G373=0),"",IF(OR(C373='ჯამი (HIDE)'!$B$11,C373='ჯამი (HIDE)'!$B$12,C373='ჯამი (HIDE)'!$B$13,C373='ჯამი (HIDE)'!$B$14),"",G373/D373))</f>
        <v/>
      </c>
    </row>
    <row r="374" spans="1:9" ht="16.5" hidden="1" thickTop="1" thickBot="1">
      <c r="A374" t="s">
        <v>199</v>
      </c>
      <c r="B374" s="34"/>
      <c r="C374" s="7" t="s">
        <v>11</v>
      </c>
      <c r="D374" s="14">
        <v>250000</v>
      </c>
      <c r="E374" s="14">
        <v>66114</v>
      </c>
      <c r="F374" s="14">
        <f>სააგენტო!F86</f>
        <v>140000</v>
      </c>
      <c r="G374" s="14">
        <f t="shared" si="99"/>
        <v>206114</v>
      </c>
      <c r="H374" s="14">
        <f>IF(OR(C374='ჯამი (HIDE)'!$B$11,C374='ჯამი (HIDE)'!$B$12,C374='ჯამი (HIDE)'!$B$13,C374='ჯამი (HIDE)'!$B$14),"",D374-G374)</f>
        <v>43886</v>
      </c>
      <c r="I374" s="27">
        <f>IF(AND(D374=0,G374=0),"",IF(OR(C374='ჯამი (HIDE)'!$B$11,C374='ჯამი (HIDE)'!$B$12,C374='ჯამი (HIDE)'!$B$13,C374='ჯამი (HIDE)'!$B$14),"",G374/D374))</f>
        <v>0.82445599999999997</v>
      </c>
    </row>
    <row r="375" spans="1:9" ht="16.5" hidden="1" thickTop="1" thickBot="1">
      <c r="A375" t="s">
        <v>199</v>
      </c>
      <c r="B375" s="34"/>
      <c r="C375" s="7" t="s">
        <v>12</v>
      </c>
      <c r="D375" s="14">
        <v>0</v>
      </c>
      <c r="E375" s="14"/>
      <c r="F375" s="14">
        <f>სააგენტო!F87</f>
        <v>0</v>
      </c>
      <c r="G375" s="14">
        <f t="shared" si="99"/>
        <v>0</v>
      </c>
      <c r="H375" s="14">
        <f>IF(OR(C375='ჯამი (HIDE)'!$B$11,C375='ჯამი (HIDE)'!$B$12,C375='ჯამი (HIDE)'!$B$13,C375='ჯამი (HIDE)'!$B$14),"",D375-G375)</f>
        <v>0</v>
      </c>
      <c r="I375" s="27" t="str">
        <f>IF(AND(D375=0,G375=0),"",IF(OR(C375='ჯამი (HIDE)'!$B$11,C375='ჯამი (HIDE)'!$B$12,C375='ჯამი (HIDE)'!$B$13,C375='ჯამი (HIDE)'!$B$14),"",G375/D375))</f>
        <v/>
      </c>
    </row>
    <row r="376" spans="1:9" ht="16.5" hidden="1" thickTop="1" thickBot="1">
      <c r="A376" t="s">
        <v>199</v>
      </c>
      <c r="B376" s="33"/>
      <c r="C376" s="5" t="s">
        <v>13</v>
      </c>
      <c r="D376" s="13">
        <v>0</v>
      </c>
      <c r="E376" s="13"/>
      <c r="F376" s="13">
        <f>სააგენტო!F88</f>
        <v>0</v>
      </c>
      <c r="G376" s="13">
        <f t="shared" si="99"/>
        <v>0</v>
      </c>
      <c r="H376" s="13">
        <f>IF(OR(C376='ჯამი (HIDE)'!$B$11,C376='ჯამი (HIDE)'!$B$12,C376='ჯამი (HIDE)'!$B$13,C376='ჯამი (HIDE)'!$B$14),"",D376-G376)</f>
        <v>0</v>
      </c>
      <c r="I376" s="26" t="str">
        <f>IF(AND(D376=0,G376=0),"",IF(OR(C376='ჯამი (HIDE)'!$B$11,C376='ჯამი (HIDE)'!$B$12,C376='ჯამი (HIDE)'!$B$13,C376='ჯამი (HIDE)'!$B$14),"",G376/D376))</f>
        <v/>
      </c>
    </row>
    <row r="377" spans="1:9" ht="16.5" hidden="1" thickTop="1" thickBot="1">
      <c r="A377" t="s">
        <v>199</v>
      </c>
      <c r="B377" s="33"/>
      <c r="C377" s="5" t="s">
        <v>14</v>
      </c>
      <c r="D377" s="13">
        <v>0</v>
      </c>
      <c r="E377" s="13"/>
      <c r="F377" s="13">
        <f>სააგენტო!F89</f>
        <v>0</v>
      </c>
      <c r="G377" s="13">
        <f t="shared" si="99"/>
        <v>0</v>
      </c>
      <c r="H377" s="13">
        <f>IF(OR(C377='ჯამი (HIDE)'!$B$11,C377='ჯამი (HIDE)'!$B$12,C377='ჯამი (HIDE)'!$B$13,C377='ჯამი (HIDE)'!$B$14),"",D377-G377)</f>
        <v>0</v>
      </c>
      <c r="I377" s="26" t="str">
        <f>IF(AND(D377=0,G377=0),"",IF(OR(C377='ჯამი (HIDE)'!$B$11,C377='ჯამი (HIDE)'!$B$12,C377='ჯამი (HIDE)'!$B$13,C377='ჯამი (HIDE)'!$B$14),"",G377/D377))</f>
        <v/>
      </c>
    </row>
    <row r="378" spans="1:9" ht="16.5" hidden="1" thickTop="1" thickBot="1">
      <c r="A378" t="s">
        <v>199</v>
      </c>
      <c r="B378" s="35"/>
      <c r="C378" s="9" t="s">
        <v>15</v>
      </c>
      <c r="D378" s="15">
        <v>0</v>
      </c>
      <c r="E378" s="15"/>
      <c r="F378" s="15">
        <f>სააგენტო!F90</f>
        <v>0</v>
      </c>
      <c r="G378" s="15">
        <f t="shared" si="99"/>
        <v>0</v>
      </c>
      <c r="H378" s="15">
        <f>IF(OR(C378='ჯამი (HIDE)'!$B$11,C378='ჯამი (HIDE)'!$B$12,C378='ჯამი (HIDE)'!$B$13,C378='ჯამი (HIDE)'!$B$14),"",D378-G378)</f>
        <v>0</v>
      </c>
      <c r="I378" s="28" t="str">
        <f>IF(AND(D378=0,G378=0),"",IF(OR(C378='ჯამი (HIDE)'!$B$11,C378='ჯამი (HIDE)'!$B$12,C378='ჯამი (HIDE)'!$B$13,C378='ჯამი (HIDE)'!$B$14),"",G378/D378))</f>
        <v/>
      </c>
    </row>
    <row r="379" spans="1:9" ht="42" customHeight="1" thickTop="1" thickBot="1">
      <c r="A379" t="str">
        <f t="shared" ref="A379" si="105">IF(OR(D379&lt;&gt;0,G379&lt;&gt;0,),"a","b")</f>
        <v>a</v>
      </c>
      <c r="B379" s="2" t="s">
        <v>69</v>
      </c>
      <c r="C379" s="31" t="s">
        <v>70</v>
      </c>
      <c r="D379" s="3">
        <v>300000</v>
      </c>
      <c r="E379" s="3">
        <f>SUM(E380,E388,E389,E390)</f>
        <v>119830</v>
      </c>
      <c r="F379" s="3">
        <f>სააგენტო!F91</f>
        <v>132000</v>
      </c>
      <c r="G379" s="3">
        <f t="shared" si="99"/>
        <v>251830</v>
      </c>
      <c r="H379" s="3">
        <f>IF(OR(C379='ჯამი (HIDE)'!$B$11,C379='ჯამი (HIDE)'!$B$12,C379='ჯამი (HIDE)'!$B$13,C379='ჯამი (HIDE)'!$B$14),"",D379-G379)</f>
        <v>48170</v>
      </c>
      <c r="I379" s="25">
        <f>IF(AND(D379=0,G379=0),"",IF(OR(C379='ჯამი (HIDE)'!$B$11,C379='ჯამი (HIDE)'!$B$12,C379='ჯამი (HIDE)'!$B$13,C379='ჯამი (HIDE)'!$B$14),"",G379/D379))</f>
        <v>0.83943333333333336</v>
      </c>
    </row>
    <row r="380" spans="1:9" ht="16.5" hidden="1" thickTop="1" thickBot="1">
      <c r="A380" t="s">
        <v>199</v>
      </c>
      <c r="B380" s="33"/>
      <c r="C380" s="5" t="s">
        <v>5</v>
      </c>
      <c r="D380" s="13">
        <v>300000</v>
      </c>
      <c r="E380" s="13">
        <f>SUM(E381:E387)</f>
        <v>119830</v>
      </c>
      <c r="F380" s="13">
        <f>სააგენტო!F92</f>
        <v>132000</v>
      </c>
      <c r="G380" s="13">
        <f t="shared" si="99"/>
        <v>251830</v>
      </c>
      <c r="H380" s="13">
        <f>IF(OR(C380='ჯამი (HIDE)'!$B$11,C380='ჯამი (HIDE)'!$B$12,C380='ჯამი (HIDE)'!$B$13,C380='ჯამი (HIDE)'!$B$14),"",D380-G380)</f>
        <v>48170</v>
      </c>
      <c r="I380" s="26">
        <f>IF(AND(D380=0,G380=0),"",IF(OR(C380='ჯამი (HIDE)'!$B$11,C380='ჯამი (HIDE)'!$B$12,C380='ჯამი (HIDE)'!$B$13,C380='ჯამი (HIDE)'!$B$14),"",G380/D380))</f>
        <v>0.83943333333333336</v>
      </c>
    </row>
    <row r="381" spans="1:9" ht="16.5" hidden="1" thickTop="1" thickBot="1">
      <c r="A381" t="s">
        <v>199</v>
      </c>
      <c r="B381" s="34"/>
      <c r="C381" s="7" t="s">
        <v>6</v>
      </c>
      <c r="D381" s="14">
        <v>0</v>
      </c>
      <c r="E381" s="14"/>
      <c r="F381" s="14">
        <f>სააგენტო!F93</f>
        <v>0</v>
      </c>
      <c r="G381" s="14">
        <f t="shared" si="99"/>
        <v>0</v>
      </c>
      <c r="H381" s="14">
        <f>IF(OR(C381='ჯამი (HIDE)'!$B$11,C381='ჯამი (HIDE)'!$B$12,C381='ჯამი (HIDE)'!$B$13,C381='ჯამი (HIDE)'!$B$14),"",D381-G381)</f>
        <v>0</v>
      </c>
      <c r="I381" s="27" t="str">
        <f>IF(AND(D381=0,G381=0),"",IF(OR(C381='ჯამი (HIDE)'!$B$11,C381='ჯამი (HIDE)'!$B$12,C381='ჯამი (HIDE)'!$B$13,C381='ჯამი (HIDE)'!$B$14),"",G381/D381))</f>
        <v/>
      </c>
    </row>
    <row r="382" spans="1:9" ht="16.5" hidden="1" thickTop="1" thickBot="1">
      <c r="A382" t="s">
        <v>199</v>
      </c>
      <c r="B382" s="34"/>
      <c r="C382" s="7" t="s">
        <v>7</v>
      </c>
      <c r="D382" s="14">
        <v>0</v>
      </c>
      <c r="E382" s="14"/>
      <c r="F382" s="14">
        <f>სააგენტო!F94</f>
        <v>0</v>
      </c>
      <c r="G382" s="14">
        <f t="shared" si="99"/>
        <v>0</v>
      </c>
      <c r="H382" s="14">
        <f>IF(OR(C382='ჯამი (HIDE)'!$B$11,C382='ჯამი (HIDE)'!$B$12,C382='ჯამი (HIDE)'!$B$13,C382='ჯამი (HIDE)'!$B$14),"",D382-G382)</f>
        <v>0</v>
      </c>
      <c r="I382" s="27" t="str">
        <f>IF(AND(D382=0,G382=0),"",IF(OR(C382='ჯამი (HIDE)'!$B$11,C382='ჯამი (HIDE)'!$B$12,C382='ჯამი (HIDE)'!$B$13,C382='ჯამი (HIDE)'!$B$14),"",G382/D382))</f>
        <v/>
      </c>
    </row>
    <row r="383" spans="1:9" ht="16.5" hidden="1" thickTop="1" thickBot="1">
      <c r="A383" t="s">
        <v>199</v>
      </c>
      <c r="B383" s="34"/>
      <c r="C383" s="7" t="s">
        <v>8</v>
      </c>
      <c r="D383" s="14">
        <v>0</v>
      </c>
      <c r="E383" s="14"/>
      <c r="F383" s="14">
        <f>სააგენტო!F95</f>
        <v>0</v>
      </c>
      <c r="G383" s="14">
        <f t="shared" si="99"/>
        <v>0</v>
      </c>
      <c r="H383" s="14">
        <f>IF(OR(C383='ჯამი (HIDE)'!$B$11,C383='ჯამი (HIDE)'!$B$12,C383='ჯამი (HIDE)'!$B$13,C383='ჯამი (HIDE)'!$B$14),"",D383-G383)</f>
        <v>0</v>
      </c>
      <c r="I383" s="27" t="str">
        <f>IF(AND(D383=0,G383=0),"",IF(OR(C383='ჯამი (HIDE)'!$B$11,C383='ჯამი (HIDE)'!$B$12,C383='ჯამი (HIDE)'!$B$13,C383='ჯამი (HIDE)'!$B$14),"",G383/D383))</f>
        <v/>
      </c>
    </row>
    <row r="384" spans="1:9" ht="16.5" hidden="1" thickTop="1" thickBot="1">
      <c r="A384" t="s">
        <v>199</v>
      </c>
      <c r="B384" s="34"/>
      <c r="C384" s="7" t="s">
        <v>9</v>
      </c>
      <c r="D384" s="14">
        <v>0</v>
      </c>
      <c r="E384" s="14"/>
      <c r="F384" s="14">
        <f>სააგენტო!F96</f>
        <v>0</v>
      </c>
      <c r="G384" s="14">
        <f t="shared" si="99"/>
        <v>0</v>
      </c>
      <c r="H384" s="14">
        <f>IF(OR(C384='ჯამი (HIDE)'!$B$11,C384='ჯამი (HIDE)'!$B$12,C384='ჯამი (HIDE)'!$B$13,C384='ჯამი (HIDE)'!$B$14),"",D384-G384)</f>
        <v>0</v>
      </c>
      <c r="I384" s="27" t="str">
        <f>IF(AND(D384=0,G384=0),"",IF(OR(C384='ჯამი (HIDE)'!$B$11,C384='ჯამი (HIDE)'!$B$12,C384='ჯამი (HIDE)'!$B$13,C384='ჯამი (HIDE)'!$B$14),"",G384/D384))</f>
        <v/>
      </c>
    </row>
    <row r="385" spans="1:9" ht="16.5" hidden="1" thickTop="1" thickBot="1">
      <c r="A385" t="s">
        <v>199</v>
      </c>
      <c r="B385" s="34"/>
      <c r="C385" s="7" t="s">
        <v>10</v>
      </c>
      <c r="D385" s="14">
        <v>0</v>
      </c>
      <c r="E385" s="14"/>
      <c r="F385" s="14">
        <f>სააგენტო!F97</f>
        <v>0</v>
      </c>
      <c r="G385" s="14">
        <f t="shared" si="99"/>
        <v>0</v>
      </c>
      <c r="H385" s="14">
        <f>IF(OR(C385='ჯამი (HIDE)'!$B$11,C385='ჯამი (HIDE)'!$B$12,C385='ჯამი (HIDE)'!$B$13,C385='ჯამი (HIDE)'!$B$14),"",D385-G385)</f>
        <v>0</v>
      </c>
      <c r="I385" s="27" t="str">
        <f>IF(AND(D385=0,G385=0),"",IF(OR(C385='ჯამი (HIDE)'!$B$11,C385='ჯამი (HIDE)'!$B$12,C385='ჯამი (HIDE)'!$B$13,C385='ჯამი (HIDE)'!$B$14),"",G385/D385))</f>
        <v/>
      </c>
    </row>
    <row r="386" spans="1:9" ht="16.5" hidden="1" thickTop="1" thickBot="1">
      <c r="A386" t="s">
        <v>199</v>
      </c>
      <c r="B386" s="34"/>
      <c r="C386" s="7" t="s">
        <v>11</v>
      </c>
      <c r="D386" s="14">
        <v>300000</v>
      </c>
      <c r="E386" s="14">
        <v>119830</v>
      </c>
      <c r="F386" s="14">
        <f>სააგენტო!F98</f>
        <v>132000</v>
      </c>
      <c r="G386" s="14">
        <f t="shared" si="99"/>
        <v>251830</v>
      </c>
      <c r="H386" s="14">
        <f>IF(OR(C386='ჯამი (HIDE)'!$B$11,C386='ჯამი (HIDE)'!$B$12,C386='ჯამი (HIDE)'!$B$13,C386='ჯამი (HIDE)'!$B$14),"",D386-G386)</f>
        <v>48170</v>
      </c>
      <c r="I386" s="27">
        <f>IF(AND(D386=0,G386=0),"",IF(OR(C386='ჯამი (HIDE)'!$B$11,C386='ჯამი (HIDE)'!$B$12,C386='ჯამი (HIDE)'!$B$13,C386='ჯამი (HIDE)'!$B$14),"",G386/D386))</f>
        <v>0.83943333333333336</v>
      </c>
    </row>
    <row r="387" spans="1:9" ht="16.5" hidden="1" thickTop="1" thickBot="1">
      <c r="A387" t="s">
        <v>199</v>
      </c>
      <c r="B387" s="34"/>
      <c r="C387" s="7" t="s">
        <v>12</v>
      </c>
      <c r="D387" s="14">
        <v>0</v>
      </c>
      <c r="E387" s="14"/>
      <c r="F387" s="14">
        <f>სააგენტო!F99</f>
        <v>0</v>
      </c>
      <c r="G387" s="14">
        <f t="shared" si="99"/>
        <v>0</v>
      </c>
      <c r="H387" s="14">
        <f>IF(OR(C387='ჯამი (HIDE)'!$B$11,C387='ჯამი (HIDE)'!$B$12,C387='ჯამი (HIDE)'!$B$13,C387='ჯამი (HIDE)'!$B$14),"",D387-G387)</f>
        <v>0</v>
      </c>
      <c r="I387" s="27" t="str">
        <f>IF(AND(D387=0,G387=0),"",IF(OR(C387='ჯამი (HIDE)'!$B$11,C387='ჯამი (HIDE)'!$B$12,C387='ჯამი (HIDE)'!$B$13,C387='ჯამი (HIDE)'!$B$14),"",G387/D387))</f>
        <v/>
      </c>
    </row>
    <row r="388" spans="1:9" ht="16.5" hidden="1" thickTop="1" thickBot="1">
      <c r="A388" t="s">
        <v>199</v>
      </c>
      <c r="B388" s="33"/>
      <c r="C388" s="5" t="s">
        <v>13</v>
      </c>
      <c r="D388" s="13">
        <v>0</v>
      </c>
      <c r="E388" s="13"/>
      <c r="F388" s="13">
        <f>სააგენტო!F100</f>
        <v>0</v>
      </c>
      <c r="G388" s="13">
        <f t="shared" ref="G388:G451" si="106">E388+F388</f>
        <v>0</v>
      </c>
      <c r="H388" s="13">
        <f>IF(OR(C388='ჯამი (HIDE)'!$B$11,C388='ჯამი (HIDE)'!$B$12,C388='ჯამი (HIDE)'!$B$13,C388='ჯამი (HIDE)'!$B$14),"",D388-G388)</f>
        <v>0</v>
      </c>
      <c r="I388" s="26" t="str">
        <f>IF(AND(D388=0,G388=0),"",IF(OR(C388='ჯამი (HIDE)'!$B$11,C388='ჯამი (HIDE)'!$B$12,C388='ჯამი (HIDE)'!$B$13,C388='ჯამი (HIDE)'!$B$14),"",G388/D388))</f>
        <v/>
      </c>
    </row>
    <row r="389" spans="1:9" ht="16.5" hidden="1" thickTop="1" thickBot="1">
      <c r="A389" t="s">
        <v>199</v>
      </c>
      <c r="B389" s="33"/>
      <c r="C389" s="5" t="s">
        <v>14</v>
      </c>
      <c r="D389" s="13">
        <v>0</v>
      </c>
      <c r="E389" s="13"/>
      <c r="F389" s="13">
        <f>სააგენტო!F101</f>
        <v>0</v>
      </c>
      <c r="G389" s="13">
        <f t="shared" si="106"/>
        <v>0</v>
      </c>
      <c r="H389" s="13">
        <f>IF(OR(C389='ჯამი (HIDE)'!$B$11,C389='ჯამი (HIDE)'!$B$12,C389='ჯამი (HIDE)'!$B$13,C389='ჯამი (HIDE)'!$B$14),"",D389-G389)</f>
        <v>0</v>
      </c>
      <c r="I389" s="26" t="str">
        <f>IF(AND(D389=0,G389=0),"",IF(OR(C389='ჯამი (HIDE)'!$B$11,C389='ჯამი (HIDE)'!$B$12,C389='ჯამი (HIDE)'!$B$13,C389='ჯამი (HIDE)'!$B$14),"",G389/D389))</f>
        <v/>
      </c>
    </row>
    <row r="390" spans="1:9" ht="16.5" hidden="1" thickTop="1" thickBot="1">
      <c r="A390" t="s">
        <v>199</v>
      </c>
      <c r="B390" s="35"/>
      <c r="C390" s="9" t="s">
        <v>15</v>
      </c>
      <c r="D390" s="15">
        <v>0</v>
      </c>
      <c r="E390" s="15"/>
      <c r="F390" s="15">
        <f>სააგენტო!F102</f>
        <v>0</v>
      </c>
      <c r="G390" s="15">
        <f t="shared" si="106"/>
        <v>0</v>
      </c>
      <c r="H390" s="15">
        <f>IF(OR(C390='ჯამი (HIDE)'!$B$11,C390='ჯამი (HIDE)'!$B$12,C390='ჯამი (HIDE)'!$B$13,C390='ჯამი (HIDE)'!$B$14),"",D390-G390)</f>
        <v>0</v>
      </c>
      <c r="I390" s="28" t="str">
        <f>IF(AND(D390=0,G390=0),"",IF(OR(C390='ჯამი (HIDE)'!$B$11,C390='ჯამი (HIDE)'!$B$12,C390='ჯამი (HIDE)'!$B$13,C390='ჯამი (HIDE)'!$B$14),"",G390/D390))</f>
        <v/>
      </c>
    </row>
    <row r="391" spans="1:9" ht="31.5" hidden="1" thickTop="1" thickBot="1">
      <c r="A391" t="str">
        <f t="shared" ref="A391" si="107">IF(OR(D391&lt;&gt;0,G391&lt;&gt;0,),"a","b")</f>
        <v>b</v>
      </c>
      <c r="B391" s="2" t="s">
        <v>71</v>
      </c>
      <c r="C391" s="31" t="s">
        <v>72</v>
      </c>
      <c r="D391" s="3">
        <v>0</v>
      </c>
      <c r="E391" s="3">
        <f>SUM(E392,E400,E401,E402)</f>
        <v>0</v>
      </c>
      <c r="F391" s="3">
        <f>სააგენტო!F103</f>
        <v>0</v>
      </c>
      <c r="G391" s="3">
        <f t="shared" si="106"/>
        <v>0</v>
      </c>
      <c r="H391" s="3">
        <f>IF(OR(C391='ჯამი (HIDE)'!$B$11,C391='ჯამი (HIDE)'!$B$12,C391='ჯამი (HIDE)'!$B$13,C391='ჯამი (HIDE)'!$B$14),"",D391-G391)</f>
        <v>0</v>
      </c>
      <c r="I391" s="25" t="str">
        <f>IF(AND(D391=0,G391=0),"",IF(OR(C391='ჯამი (HIDE)'!$B$11,C391='ჯამი (HIDE)'!$B$12,C391='ჯამი (HIDE)'!$B$13,C391='ჯამი (HIDE)'!$B$14),"",G391/D391))</f>
        <v/>
      </c>
    </row>
    <row r="392" spans="1:9" ht="16.5" hidden="1" thickTop="1" thickBot="1">
      <c r="A392" t="s">
        <v>199</v>
      </c>
      <c r="B392" s="33"/>
      <c r="C392" s="5" t="s">
        <v>5</v>
      </c>
      <c r="D392" s="13">
        <v>0</v>
      </c>
      <c r="E392" s="13">
        <f>SUM(E393:E399)</f>
        <v>0</v>
      </c>
      <c r="F392" s="13">
        <f>სააგენტო!F104</f>
        <v>0</v>
      </c>
      <c r="G392" s="13">
        <f t="shared" si="106"/>
        <v>0</v>
      </c>
      <c r="H392" s="13">
        <f>IF(OR(C392='ჯამი (HIDE)'!$B$11,C392='ჯამი (HIDE)'!$B$12,C392='ჯამი (HIDE)'!$B$13,C392='ჯამი (HIDE)'!$B$14),"",D392-G392)</f>
        <v>0</v>
      </c>
      <c r="I392" s="26" t="str">
        <f>IF(AND(D392=0,G392=0),"",IF(OR(C392='ჯამი (HIDE)'!$B$11,C392='ჯამი (HIDE)'!$B$12,C392='ჯამი (HIDE)'!$B$13,C392='ჯამი (HIDE)'!$B$14),"",G392/D392))</f>
        <v/>
      </c>
    </row>
    <row r="393" spans="1:9" ht="16.5" hidden="1" thickTop="1" thickBot="1">
      <c r="A393" t="s">
        <v>199</v>
      </c>
      <c r="B393" s="34"/>
      <c r="C393" s="7" t="s">
        <v>6</v>
      </c>
      <c r="D393" s="14">
        <v>0</v>
      </c>
      <c r="E393" s="14"/>
      <c r="F393" s="14">
        <f>სააგენტო!F105</f>
        <v>0</v>
      </c>
      <c r="G393" s="14">
        <f t="shared" si="106"/>
        <v>0</v>
      </c>
      <c r="H393" s="14">
        <f>IF(OR(C393='ჯამი (HIDE)'!$B$11,C393='ჯამი (HIDE)'!$B$12,C393='ჯამი (HIDE)'!$B$13,C393='ჯამი (HIDE)'!$B$14),"",D393-G393)</f>
        <v>0</v>
      </c>
      <c r="I393" s="27" t="str">
        <f>IF(AND(D393=0,G393=0),"",IF(OR(C393='ჯამი (HIDE)'!$B$11,C393='ჯამი (HIDE)'!$B$12,C393='ჯამი (HIDE)'!$B$13,C393='ჯამი (HIDE)'!$B$14),"",G393/D393))</f>
        <v/>
      </c>
    </row>
    <row r="394" spans="1:9" ht="16.5" hidden="1" thickTop="1" thickBot="1">
      <c r="A394" t="s">
        <v>199</v>
      </c>
      <c r="B394" s="34"/>
      <c r="C394" s="7" t="s">
        <v>7</v>
      </c>
      <c r="D394" s="14">
        <v>0</v>
      </c>
      <c r="E394" s="14"/>
      <c r="F394" s="14">
        <f>სააგენტო!F106</f>
        <v>0</v>
      </c>
      <c r="G394" s="14">
        <f t="shared" si="106"/>
        <v>0</v>
      </c>
      <c r="H394" s="14">
        <f>IF(OR(C394='ჯამი (HIDE)'!$B$11,C394='ჯამი (HIDE)'!$B$12,C394='ჯამი (HIDE)'!$B$13,C394='ჯამი (HIDE)'!$B$14),"",D394-G394)</f>
        <v>0</v>
      </c>
      <c r="I394" s="27" t="str">
        <f>IF(AND(D394=0,G394=0),"",IF(OR(C394='ჯამი (HIDE)'!$B$11,C394='ჯამი (HIDE)'!$B$12,C394='ჯამი (HIDE)'!$B$13,C394='ჯამი (HIDE)'!$B$14),"",G394/D394))</f>
        <v/>
      </c>
    </row>
    <row r="395" spans="1:9" ht="16.5" hidden="1" thickTop="1" thickBot="1">
      <c r="A395" t="s">
        <v>199</v>
      </c>
      <c r="B395" s="34"/>
      <c r="C395" s="7" t="s">
        <v>8</v>
      </c>
      <c r="D395" s="14">
        <v>0</v>
      </c>
      <c r="E395" s="14"/>
      <c r="F395" s="14">
        <f>სააგენტო!F107</f>
        <v>0</v>
      </c>
      <c r="G395" s="14">
        <f t="shared" si="106"/>
        <v>0</v>
      </c>
      <c r="H395" s="14">
        <f>IF(OR(C395='ჯამი (HIDE)'!$B$11,C395='ჯამი (HIDE)'!$B$12,C395='ჯამი (HIDE)'!$B$13,C395='ჯამი (HIDE)'!$B$14),"",D395-G395)</f>
        <v>0</v>
      </c>
      <c r="I395" s="27" t="str">
        <f>IF(AND(D395=0,G395=0),"",IF(OR(C395='ჯამი (HIDE)'!$B$11,C395='ჯამი (HIDE)'!$B$12,C395='ჯამი (HIDE)'!$B$13,C395='ჯამი (HIDE)'!$B$14),"",G395/D395))</f>
        <v/>
      </c>
    </row>
    <row r="396" spans="1:9" ht="16.5" hidden="1" thickTop="1" thickBot="1">
      <c r="A396" t="s">
        <v>199</v>
      </c>
      <c r="B396" s="34"/>
      <c r="C396" s="7" t="s">
        <v>9</v>
      </c>
      <c r="D396" s="14">
        <v>0</v>
      </c>
      <c r="E396" s="14"/>
      <c r="F396" s="14">
        <f>სააგენტო!F108</f>
        <v>0</v>
      </c>
      <c r="G396" s="14">
        <f t="shared" si="106"/>
        <v>0</v>
      </c>
      <c r="H396" s="14">
        <f>IF(OR(C396='ჯამი (HIDE)'!$B$11,C396='ჯამი (HIDE)'!$B$12,C396='ჯამი (HIDE)'!$B$13,C396='ჯამი (HIDE)'!$B$14),"",D396-G396)</f>
        <v>0</v>
      </c>
      <c r="I396" s="27" t="str">
        <f>IF(AND(D396=0,G396=0),"",IF(OR(C396='ჯამი (HIDE)'!$B$11,C396='ჯამი (HIDE)'!$B$12,C396='ჯამი (HIDE)'!$B$13,C396='ჯამი (HIDE)'!$B$14),"",G396/D396))</f>
        <v/>
      </c>
    </row>
    <row r="397" spans="1:9" ht="16.5" hidden="1" thickTop="1" thickBot="1">
      <c r="A397" t="s">
        <v>199</v>
      </c>
      <c r="B397" s="34"/>
      <c r="C397" s="7" t="s">
        <v>10</v>
      </c>
      <c r="D397" s="14">
        <v>0</v>
      </c>
      <c r="E397" s="14"/>
      <c r="F397" s="14">
        <f>სააგენტო!F109</f>
        <v>0</v>
      </c>
      <c r="G397" s="14">
        <f t="shared" si="106"/>
        <v>0</v>
      </c>
      <c r="H397" s="14">
        <f>IF(OR(C397='ჯამი (HIDE)'!$B$11,C397='ჯამი (HIDE)'!$B$12,C397='ჯამი (HIDE)'!$B$13,C397='ჯამი (HIDE)'!$B$14),"",D397-G397)</f>
        <v>0</v>
      </c>
      <c r="I397" s="27" t="str">
        <f>IF(AND(D397=0,G397=0),"",IF(OR(C397='ჯამი (HIDE)'!$B$11,C397='ჯამი (HIDE)'!$B$12,C397='ჯამი (HIDE)'!$B$13,C397='ჯამი (HIDE)'!$B$14),"",G397/D397))</f>
        <v/>
      </c>
    </row>
    <row r="398" spans="1:9" ht="16.5" hidden="1" thickTop="1" thickBot="1">
      <c r="A398" t="s">
        <v>199</v>
      </c>
      <c r="B398" s="34"/>
      <c r="C398" s="7" t="s">
        <v>11</v>
      </c>
      <c r="D398" s="14">
        <v>0</v>
      </c>
      <c r="E398" s="14"/>
      <c r="F398" s="14">
        <f>სააგენტო!F110</f>
        <v>0</v>
      </c>
      <c r="G398" s="14">
        <f t="shared" si="106"/>
        <v>0</v>
      </c>
      <c r="H398" s="14">
        <f>IF(OR(C398='ჯამი (HIDE)'!$B$11,C398='ჯამი (HIDE)'!$B$12,C398='ჯამი (HIDE)'!$B$13,C398='ჯამი (HIDE)'!$B$14),"",D398-G398)</f>
        <v>0</v>
      </c>
      <c r="I398" s="27" t="str">
        <f>IF(AND(D398=0,G398=0),"",IF(OR(C398='ჯამი (HIDE)'!$B$11,C398='ჯამი (HIDE)'!$B$12,C398='ჯამი (HIDE)'!$B$13,C398='ჯამი (HIDE)'!$B$14),"",G398/D398))</f>
        <v/>
      </c>
    </row>
    <row r="399" spans="1:9" ht="16.5" hidden="1" thickTop="1" thickBot="1">
      <c r="A399" t="s">
        <v>199</v>
      </c>
      <c r="B399" s="34"/>
      <c r="C399" s="7" t="s">
        <v>12</v>
      </c>
      <c r="D399" s="14">
        <v>0</v>
      </c>
      <c r="E399" s="14"/>
      <c r="F399" s="14">
        <f>სააგენტო!F111</f>
        <v>0</v>
      </c>
      <c r="G399" s="14">
        <f t="shared" si="106"/>
        <v>0</v>
      </c>
      <c r="H399" s="14">
        <f>IF(OR(C399='ჯამი (HIDE)'!$B$11,C399='ჯამი (HIDE)'!$B$12,C399='ჯამი (HIDE)'!$B$13,C399='ჯამი (HIDE)'!$B$14),"",D399-G399)</f>
        <v>0</v>
      </c>
      <c r="I399" s="27" t="str">
        <f>IF(AND(D399=0,G399=0),"",IF(OR(C399='ჯამი (HIDE)'!$B$11,C399='ჯამი (HIDE)'!$B$12,C399='ჯამი (HIDE)'!$B$13,C399='ჯამი (HIDE)'!$B$14),"",G399/D399))</f>
        <v/>
      </c>
    </row>
    <row r="400" spans="1:9" ht="16.5" hidden="1" thickTop="1" thickBot="1">
      <c r="A400" t="s">
        <v>199</v>
      </c>
      <c r="B400" s="33"/>
      <c r="C400" s="5" t="s">
        <v>13</v>
      </c>
      <c r="D400" s="13">
        <v>0</v>
      </c>
      <c r="E400" s="13"/>
      <c r="F400" s="13">
        <f>სააგენტო!F112</f>
        <v>0</v>
      </c>
      <c r="G400" s="13">
        <f t="shared" si="106"/>
        <v>0</v>
      </c>
      <c r="H400" s="13">
        <f>IF(OR(C400='ჯამი (HIDE)'!$B$11,C400='ჯამი (HIDE)'!$B$12,C400='ჯამი (HIDE)'!$B$13,C400='ჯამი (HIDE)'!$B$14),"",D400-G400)</f>
        <v>0</v>
      </c>
      <c r="I400" s="26" t="str">
        <f>IF(AND(D400=0,G400=0),"",IF(OR(C400='ჯამი (HIDE)'!$B$11,C400='ჯამი (HIDE)'!$B$12,C400='ჯამი (HIDE)'!$B$13,C400='ჯამი (HIDE)'!$B$14),"",G400/D400))</f>
        <v/>
      </c>
    </row>
    <row r="401" spans="1:9" ht="16.5" hidden="1" thickTop="1" thickBot="1">
      <c r="A401" t="s">
        <v>199</v>
      </c>
      <c r="B401" s="33"/>
      <c r="C401" s="5" t="s">
        <v>14</v>
      </c>
      <c r="D401" s="13">
        <v>0</v>
      </c>
      <c r="E401" s="13"/>
      <c r="F401" s="13">
        <f>სააგენტო!F113</f>
        <v>0</v>
      </c>
      <c r="G401" s="13">
        <f t="shared" si="106"/>
        <v>0</v>
      </c>
      <c r="H401" s="13">
        <f>IF(OR(C401='ჯამი (HIDE)'!$B$11,C401='ჯამი (HIDE)'!$B$12,C401='ჯამი (HIDE)'!$B$13,C401='ჯამი (HIDE)'!$B$14),"",D401-G401)</f>
        <v>0</v>
      </c>
      <c r="I401" s="26" t="str">
        <f>IF(AND(D401=0,G401=0),"",IF(OR(C401='ჯამი (HIDE)'!$B$11,C401='ჯამი (HIDE)'!$B$12,C401='ჯამი (HIDE)'!$B$13,C401='ჯამი (HIDE)'!$B$14),"",G401/D401))</f>
        <v/>
      </c>
    </row>
    <row r="402" spans="1:9" ht="16.5" hidden="1" thickTop="1" thickBot="1">
      <c r="A402" t="s">
        <v>199</v>
      </c>
      <c r="B402" s="35"/>
      <c r="C402" s="9" t="s">
        <v>15</v>
      </c>
      <c r="D402" s="15">
        <v>0</v>
      </c>
      <c r="E402" s="15"/>
      <c r="F402" s="15">
        <f>სააგენტო!F114</f>
        <v>0</v>
      </c>
      <c r="G402" s="15">
        <f t="shared" si="106"/>
        <v>0</v>
      </c>
      <c r="H402" s="15">
        <f>IF(OR(C402='ჯამი (HIDE)'!$B$11,C402='ჯამი (HIDE)'!$B$12,C402='ჯამი (HIDE)'!$B$13,C402='ჯამი (HIDE)'!$B$14),"",D402-G402)</f>
        <v>0</v>
      </c>
      <c r="I402" s="28" t="str">
        <f>IF(AND(D402=0,G402=0),"",IF(OR(C402='ჯამი (HIDE)'!$B$11,C402='ჯამი (HIDE)'!$B$12,C402='ჯამი (HIDE)'!$B$13,C402='ჯამი (HIDE)'!$B$14),"",G402/D402))</f>
        <v/>
      </c>
    </row>
    <row r="403" spans="1:9" ht="31.5" customHeight="1" thickTop="1" thickBot="1">
      <c r="A403" t="str">
        <f t="shared" ref="A403" si="108">IF(OR(D403&lt;&gt;0,G403&lt;&gt;0,),"a","b")</f>
        <v>a</v>
      </c>
      <c r="B403" s="2" t="s">
        <v>73</v>
      </c>
      <c r="C403" s="24" t="s">
        <v>74</v>
      </c>
      <c r="D403" s="3">
        <v>1100000</v>
      </c>
      <c r="E403" s="3">
        <f>SUM(E404,E412,E413,E414)</f>
        <v>250768.45</v>
      </c>
      <c r="F403" s="3">
        <f>სააგენტო!F115</f>
        <v>605000</v>
      </c>
      <c r="G403" s="3">
        <f t="shared" si="106"/>
        <v>855768.45</v>
      </c>
      <c r="H403" s="3">
        <f>IF(OR(C403='ჯამი (HIDE)'!$B$11,C403='ჯამი (HIDE)'!$B$12,C403='ჯამი (HIDE)'!$B$13,C403='ჯამი (HIDE)'!$B$14),"",D403-G403)</f>
        <v>244231.55000000005</v>
      </c>
      <c r="I403" s="25">
        <f>IF(AND(D403=0,G403=0),"",IF(OR(C403='ჯამი (HIDE)'!$B$11,C403='ჯამი (HIDE)'!$B$12,C403='ჯამი (HIDE)'!$B$13,C403='ჯამი (HIDE)'!$B$14),"",G403/D403))</f>
        <v>0.77797131818181819</v>
      </c>
    </row>
    <row r="404" spans="1:9" ht="16.5" hidden="1" thickTop="1" thickBot="1">
      <c r="A404" t="s">
        <v>199</v>
      </c>
      <c r="B404" s="33"/>
      <c r="C404" s="5" t="s">
        <v>5</v>
      </c>
      <c r="D404" s="13">
        <v>1100000</v>
      </c>
      <c r="E404" s="13">
        <f>SUM(E405:E411)</f>
        <v>250768.45</v>
      </c>
      <c r="F404" s="13">
        <f>სააგენტო!F116</f>
        <v>605000</v>
      </c>
      <c r="G404" s="13">
        <f t="shared" si="106"/>
        <v>855768.45</v>
      </c>
      <c r="H404" s="13">
        <f>IF(OR(C404='ჯამი (HIDE)'!$B$11,C404='ჯამი (HIDE)'!$B$12,C404='ჯამი (HIDE)'!$B$13,C404='ჯამი (HIDE)'!$B$14),"",D404-G404)</f>
        <v>244231.55000000005</v>
      </c>
      <c r="I404" s="26">
        <f>IF(AND(D404=0,G404=0),"",IF(OR(C404='ჯამი (HIDE)'!$B$11,C404='ჯამი (HIDE)'!$B$12,C404='ჯამი (HIDE)'!$B$13,C404='ჯამი (HIDE)'!$B$14),"",G404/D404))</f>
        <v>0.77797131818181819</v>
      </c>
    </row>
    <row r="405" spans="1:9" ht="16.5" hidden="1" thickTop="1" thickBot="1">
      <c r="A405" t="s">
        <v>199</v>
      </c>
      <c r="B405" s="34"/>
      <c r="C405" s="7" t="s">
        <v>6</v>
      </c>
      <c r="D405" s="14">
        <v>0</v>
      </c>
      <c r="E405" s="14"/>
      <c r="F405" s="14">
        <f>სააგენტო!F117</f>
        <v>0</v>
      </c>
      <c r="G405" s="14">
        <f t="shared" si="106"/>
        <v>0</v>
      </c>
      <c r="H405" s="14">
        <f>IF(OR(C405='ჯამი (HIDE)'!$B$11,C405='ჯამი (HIDE)'!$B$12,C405='ჯამი (HIDE)'!$B$13,C405='ჯამი (HIDE)'!$B$14),"",D405-G405)</f>
        <v>0</v>
      </c>
      <c r="I405" s="27" t="str">
        <f>IF(AND(D405=0,G405=0),"",IF(OR(C405='ჯამი (HIDE)'!$B$11,C405='ჯამი (HIDE)'!$B$12,C405='ჯამი (HIDE)'!$B$13,C405='ჯამი (HIDE)'!$B$14),"",G405/D405))</f>
        <v/>
      </c>
    </row>
    <row r="406" spans="1:9" ht="16.5" hidden="1" thickTop="1" thickBot="1">
      <c r="A406" t="s">
        <v>199</v>
      </c>
      <c r="B406" s="34"/>
      <c r="C406" s="7" t="s">
        <v>7</v>
      </c>
      <c r="D406" s="14">
        <v>0</v>
      </c>
      <c r="E406" s="14"/>
      <c r="F406" s="14">
        <f>სააგენტო!F118</f>
        <v>0</v>
      </c>
      <c r="G406" s="14">
        <f t="shared" si="106"/>
        <v>0</v>
      </c>
      <c r="H406" s="14">
        <f>IF(OR(C406='ჯამი (HIDE)'!$B$11,C406='ჯამი (HIDE)'!$B$12,C406='ჯამი (HIDE)'!$B$13,C406='ჯამი (HIDE)'!$B$14),"",D406-G406)</f>
        <v>0</v>
      </c>
      <c r="I406" s="27" t="str">
        <f>IF(AND(D406=0,G406=0),"",IF(OR(C406='ჯამი (HIDE)'!$B$11,C406='ჯამი (HIDE)'!$B$12,C406='ჯამი (HIDE)'!$B$13,C406='ჯამი (HIDE)'!$B$14),"",G406/D406))</f>
        <v/>
      </c>
    </row>
    <row r="407" spans="1:9" ht="16.5" hidden="1" thickTop="1" thickBot="1">
      <c r="A407" t="s">
        <v>199</v>
      </c>
      <c r="B407" s="34"/>
      <c r="C407" s="7" t="s">
        <v>8</v>
      </c>
      <c r="D407" s="14">
        <v>0</v>
      </c>
      <c r="E407" s="14"/>
      <c r="F407" s="14">
        <f>სააგენტო!F119</f>
        <v>0</v>
      </c>
      <c r="G407" s="14">
        <f t="shared" si="106"/>
        <v>0</v>
      </c>
      <c r="H407" s="14">
        <f>IF(OR(C407='ჯამი (HIDE)'!$B$11,C407='ჯამი (HIDE)'!$B$12,C407='ჯამი (HIDE)'!$B$13,C407='ჯამი (HIDE)'!$B$14),"",D407-G407)</f>
        <v>0</v>
      </c>
      <c r="I407" s="27" t="str">
        <f>IF(AND(D407=0,G407=0),"",IF(OR(C407='ჯამი (HIDE)'!$B$11,C407='ჯამი (HIDE)'!$B$12,C407='ჯამი (HIDE)'!$B$13,C407='ჯამი (HIDE)'!$B$14),"",G407/D407))</f>
        <v/>
      </c>
    </row>
    <row r="408" spans="1:9" ht="16.5" hidden="1" thickTop="1" thickBot="1">
      <c r="A408" t="s">
        <v>199</v>
      </c>
      <c r="B408" s="34"/>
      <c r="C408" s="7" t="s">
        <v>9</v>
      </c>
      <c r="D408" s="14">
        <v>0</v>
      </c>
      <c r="E408" s="14"/>
      <c r="F408" s="14">
        <f>სააგენტო!F120</f>
        <v>0</v>
      </c>
      <c r="G408" s="14">
        <f t="shared" si="106"/>
        <v>0</v>
      </c>
      <c r="H408" s="14">
        <f>IF(OR(C408='ჯამი (HIDE)'!$B$11,C408='ჯამი (HIDE)'!$B$12,C408='ჯამი (HIDE)'!$B$13,C408='ჯამი (HIDE)'!$B$14),"",D408-G408)</f>
        <v>0</v>
      </c>
      <c r="I408" s="27" t="str">
        <f>IF(AND(D408=0,G408=0),"",IF(OR(C408='ჯამი (HIDE)'!$B$11,C408='ჯამი (HIDE)'!$B$12,C408='ჯამი (HIDE)'!$B$13,C408='ჯამი (HIDE)'!$B$14),"",G408/D408))</f>
        <v/>
      </c>
    </row>
    <row r="409" spans="1:9" ht="16.5" hidden="1" thickTop="1" thickBot="1">
      <c r="A409" t="s">
        <v>199</v>
      </c>
      <c r="B409" s="34"/>
      <c r="C409" s="7" t="s">
        <v>10</v>
      </c>
      <c r="D409" s="14">
        <v>0</v>
      </c>
      <c r="E409" s="14"/>
      <c r="F409" s="14">
        <f>სააგენტო!F121</f>
        <v>0</v>
      </c>
      <c r="G409" s="14">
        <f t="shared" si="106"/>
        <v>0</v>
      </c>
      <c r="H409" s="14">
        <f>IF(OR(C409='ჯამი (HIDE)'!$B$11,C409='ჯამი (HIDE)'!$B$12,C409='ჯამი (HIDE)'!$B$13,C409='ჯამი (HIDE)'!$B$14),"",D409-G409)</f>
        <v>0</v>
      </c>
      <c r="I409" s="27" t="str">
        <f>IF(AND(D409=0,G409=0),"",IF(OR(C409='ჯამი (HIDE)'!$B$11,C409='ჯამი (HIDE)'!$B$12,C409='ჯამი (HIDE)'!$B$13,C409='ჯამი (HIDE)'!$B$14),"",G409/D409))</f>
        <v/>
      </c>
    </row>
    <row r="410" spans="1:9" ht="16.5" hidden="1" thickTop="1" thickBot="1">
      <c r="A410" t="s">
        <v>199</v>
      </c>
      <c r="B410" s="34"/>
      <c r="C410" s="7" t="s">
        <v>11</v>
      </c>
      <c r="D410" s="14">
        <v>1100000</v>
      </c>
      <c r="E410" s="14">
        <v>250768.45</v>
      </c>
      <c r="F410" s="14">
        <f>სააგენტო!F122</f>
        <v>605000</v>
      </c>
      <c r="G410" s="14">
        <f t="shared" si="106"/>
        <v>855768.45</v>
      </c>
      <c r="H410" s="14">
        <f>IF(OR(C410='ჯამი (HIDE)'!$B$11,C410='ჯამი (HIDE)'!$B$12,C410='ჯამი (HIDE)'!$B$13,C410='ჯამი (HIDE)'!$B$14),"",D410-G410)</f>
        <v>244231.55000000005</v>
      </c>
      <c r="I410" s="27">
        <f>IF(AND(D410=0,G410=0),"",IF(OR(C410='ჯამი (HIDE)'!$B$11,C410='ჯამი (HIDE)'!$B$12,C410='ჯამი (HIDE)'!$B$13,C410='ჯამი (HIDE)'!$B$14),"",G410/D410))</f>
        <v>0.77797131818181819</v>
      </c>
    </row>
    <row r="411" spans="1:9" ht="16.5" hidden="1" thickTop="1" thickBot="1">
      <c r="A411" t="s">
        <v>199</v>
      </c>
      <c r="B411" s="34"/>
      <c r="C411" s="7" t="s">
        <v>12</v>
      </c>
      <c r="D411" s="14">
        <v>0</v>
      </c>
      <c r="E411" s="14"/>
      <c r="F411" s="14">
        <f>სააგენტო!F123</f>
        <v>0</v>
      </c>
      <c r="G411" s="14">
        <f t="shared" si="106"/>
        <v>0</v>
      </c>
      <c r="H411" s="14">
        <f>IF(OR(C411='ჯამი (HIDE)'!$B$11,C411='ჯამი (HIDE)'!$B$12,C411='ჯამი (HIDE)'!$B$13,C411='ჯამი (HIDE)'!$B$14),"",D411-G411)</f>
        <v>0</v>
      </c>
      <c r="I411" s="27" t="str">
        <f>IF(AND(D411=0,G411=0),"",IF(OR(C411='ჯამი (HIDE)'!$B$11,C411='ჯამი (HIDE)'!$B$12,C411='ჯამი (HIDE)'!$B$13,C411='ჯამი (HIDE)'!$B$14),"",G411/D411))</f>
        <v/>
      </c>
    </row>
    <row r="412" spans="1:9" ht="16.5" hidden="1" thickTop="1" thickBot="1">
      <c r="A412" t="s">
        <v>199</v>
      </c>
      <c r="B412" s="33"/>
      <c r="C412" s="5" t="s">
        <v>13</v>
      </c>
      <c r="D412" s="13">
        <v>0</v>
      </c>
      <c r="E412" s="13"/>
      <c r="F412" s="13">
        <f>სააგენტო!F124</f>
        <v>0</v>
      </c>
      <c r="G412" s="13">
        <f t="shared" si="106"/>
        <v>0</v>
      </c>
      <c r="H412" s="13">
        <f>IF(OR(C412='ჯამი (HIDE)'!$B$11,C412='ჯამი (HIDE)'!$B$12,C412='ჯამი (HIDE)'!$B$13,C412='ჯამი (HIDE)'!$B$14),"",D412-G412)</f>
        <v>0</v>
      </c>
      <c r="I412" s="26" t="str">
        <f>IF(AND(D412=0,G412=0),"",IF(OR(C412='ჯამი (HIDE)'!$B$11,C412='ჯამი (HIDE)'!$B$12,C412='ჯამი (HIDE)'!$B$13,C412='ჯამი (HIDE)'!$B$14),"",G412/D412))</f>
        <v/>
      </c>
    </row>
    <row r="413" spans="1:9" ht="16.5" hidden="1" thickTop="1" thickBot="1">
      <c r="A413" t="s">
        <v>199</v>
      </c>
      <c r="B413" s="33"/>
      <c r="C413" s="5" t="s">
        <v>14</v>
      </c>
      <c r="D413" s="13">
        <v>0</v>
      </c>
      <c r="E413" s="13"/>
      <c r="F413" s="13">
        <f>სააგენტო!F125</f>
        <v>0</v>
      </c>
      <c r="G413" s="13">
        <f t="shared" si="106"/>
        <v>0</v>
      </c>
      <c r="H413" s="13">
        <f>IF(OR(C413='ჯამი (HIDE)'!$B$11,C413='ჯამი (HIDE)'!$B$12,C413='ჯამი (HIDE)'!$B$13,C413='ჯამი (HIDE)'!$B$14),"",D413-G413)</f>
        <v>0</v>
      </c>
      <c r="I413" s="26" t="str">
        <f>IF(AND(D413=0,G413=0),"",IF(OR(C413='ჯამი (HIDE)'!$B$11,C413='ჯამი (HIDE)'!$B$12,C413='ჯამი (HIDE)'!$B$13,C413='ჯამი (HIDE)'!$B$14),"",G413/D413))</f>
        <v/>
      </c>
    </row>
    <row r="414" spans="1:9" ht="16.5" hidden="1" thickTop="1" thickBot="1">
      <c r="A414" t="s">
        <v>199</v>
      </c>
      <c r="B414" s="35"/>
      <c r="C414" s="9" t="s">
        <v>15</v>
      </c>
      <c r="D414" s="15">
        <v>0</v>
      </c>
      <c r="E414" s="15"/>
      <c r="F414" s="15">
        <f>სააგენტო!F126</f>
        <v>0</v>
      </c>
      <c r="G414" s="15">
        <f t="shared" si="106"/>
        <v>0</v>
      </c>
      <c r="H414" s="15">
        <f>IF(OR(C414='ჯამი (HIDE)'!$B$11,C414='ჯამი (HIDE)'!$B$12,C414='ჯამი (HIDE)'!$B$13,C414='ჯამი (HIDE)'!$B$14),"",D414-G414)</f>
        <v>0</v>
      </c>
      <c r="I414" s="28" t="str">
        <f>IF(AND(D414=0,G414=0),"",IF(OR(C414='ჯამი (HIDE)'!$B$11,C414='ჯამი (HIDE)'!$B$12,C414='ჯამი (HIDE)'!$B$13,C414='ჯამი (HIDE)'!$B$14),"",G414/D414))</f>
        <v/>
      </c>
    </row>
    <row r="415" spans="1:9" ht="31.5" customHeight="1" thickTop="1" thickBot="1">
      <c r="A415" t="str">
        <f t="shared" ref="A415" si="109">IF(OR(D415&lt;&gt;0,G415&lt;&gt;0,),"a","b")</f>
        <v>a</v>
      </c>
      <c r="B415" s="2" t="s">
        <v>75</v>
      </c>
      <c r="C415" s="31" t="s">
        <v>76</v>
      </c>
      <c r="D415" s="3">
        <v>300000</v>
      </c>
      <c r="E415" s="3">
        <f>SUM(E416,E424,E425,E426)</f>
        <v>35690</v>
      </c>
      <c r="F415" s="3">
        <f>სააგენტო!F127</f>
        <v>127000</v>
      </c>
      <c r="G415" s="3">
        <f t="shared" si="106"/>
        <v>162690</v>
      </c>
      <c r="H415" s="3">
        <f>IF(OR(C415='ჯამი (HIDE)'!$B$11,C415='ჯამი (HIDE)'!$B$12,C415='ჯამი (HIDE)'!$B$13,C415='ჯამი (HIDE)'!$B$14),"",D415-G415)</f>
        <v>137310</v>
      </c>
      <c r="I415" s="25">
        <f>IF(AND(D415=0,G415=0),"",IF(OR(C415='ჯამი (HIDE)'!$B$11,C415='ჯამი (HIDE)'!$B$12,C415='ჯამი (HIDE)'!$B$13,C415='ჯამი (HIDE)'!$B$14),"",G415/D415))</f>
        <v>0.5423</v>
      </c>
    </row>
    <row r="416" spans="1:9" ht="16.5" hidden="1" thickTop="1" thickBot="1">
      <c r="A416" t="s">
        <v>199</v>
      </c>
      <c r="B416" s="33"/>
      <c r="C416" s="5" t="s">
        <v>5</v>
      </c>
      <c r="D416" s="13">
        <v>300000</v>
      </c>
      <c r="E416" s="13">
        <f>SUM(E417:E423)</f>
        <v>35690</v>
      </c>
      <c r="F416" s="13">
        <f>სააგენტო!F128</f>
        <v>127000</v>
      </c>
      <c r="G416" s="13">
        <f t="shared" si="106"/>
        <v>162690</v>
      </c>
      <c r="H416" s="13">
        <f>IF(OR(C416='ჯამი (HIDE)'!$B$11,C416='ჯამი (HIDE)'!$B$12,C416='ჯამი (HIDE)'!$B$13,C416='ჯამი (HIDE)'!$B$14),"",D416-G416)</f>
        <v>137310</v>
      </c>
      <c r="I416" s="26">
        <f>IF(AND(D416=0,G416=0),"",IF(OR(C416='ჯამი (HIDE)'!$B$11,C416='ჯამი (HIDE)'!$B$12,C416='ჯამი (HIDE)'!$B$13,C416='ჯამი (HIDE)'!$B$14),"",G416/D416))</f>
        <v>0.5423</v>
      </c>
    </row>
    <row r="417" spans="1:9" ht="16.5" hidden="1" thickTop="1" thickBot="1">
      <c r="A417" t="s">
        <v>199</v>
      </c>
      <c r="B417" s="34"/>
      <c r="C417" s="7" t="s">
        <v>6</v>
      </c>
      <c r="D417" s="14">
        <v>0</v>
      </c>
      <c r="E417" s="14"/>
      <c r="F417" s="14">
        <f>სააგენტო!F129</f>
        <v>0</v>
      </c>
      <c r="G417" s="14">
        <f t="shared" si="106"/>
        <v>0</v>
      </c>
      <c r="H417" s="14">
        <f>IF(OR(C417='ჯამი (HIDE)'!$B$11,C417='ჯამი (HIDE)'!$B$12,C417='ჯამი (HIDE)'!$B$13,C417='ჯამი (HIDE)'!$B$14),"",D417-G417)</f>
        <v>0</v>
      </c>
      <c r="I417" s="27" t="str">
        <f>IF(AND(D417=0,G417=0),"",IF(OR(C417='ჯამი (HIDE)'!$B$11,C417='ჯამი (HIDE)'!$B$12,C417='ჯამი (HIDE)'!$B$13,C417='ჯამი (HIDE)'!$B$14),"",G417/D417))</f>
        <v/>
      </c>
    </row>
    <row r="418" spans="1:9" ht="16.5" hidden="1" thickTop="1" thickBot="1">
      <c r="A418" t="s">
        <v>199</v>
      </c>
      <c r="B418" s="34"/>
      <c r="C418" s="7" t="s">
        <v>7</v>
      </c>
      <c r="D418" s="14">
        <v>0</v>
      </c>
      <c r="E418" s="14"/>
      <c r="F418" s="14">
        <f>სააგენტო!F130</f>
        <v>0</v>
      </c>
      <c r="G418" s="14">
        <f t="shared" si="106"/>
        <v>0</v>
      </c>
      <c r="H418" s="14">
        <f>IF(OR(C418='ჯამი (HIDE)'!$B$11,C418='ჯამი (HIDE)'!$B$12,C418='ჯამი (HIDE)'!$B$13,C418='ჯამი (HIDE)'!$B$14),"",D418-G418)</f>
        <v>0</v>
      </c>
      <c r="I418" s="27" t="str">
        <f>IF(AND(D418=0,G418=0),"",IF(OR(C418='ჯამი (HIDE)'!$B$11,C418='ჯამი (HIDE)'!$B$12,C418='ჯამი (HIDE)'!$B$13,C418='ჯამი (HIDE)'!$B$14),"",G418/D418))</f>
        <v/>
      </c>
    </row>
    <row r="419" spans="1:9" ht="16.5" hidden="1" thickTop="1" thickBot="1">
      <c r="A419" t="s">
        <v>199</v>
      </c>
      <c r="B419" s="34"/>
      <c r="C419" s="7" t="s">
        <v>8</v>
      </c>
      <c r="D419" s="14">
        <v>0</v>
      </c>
      <c r="E419" s="14"/>
      <c r="F419" s="14">
        <f>სააგენტო!F131</f>
        <v>0</v>
      </c>
      <c r="G419" s="14">
        <f t="shared" si="106"/>
        <v>0</v>
      </c>
      <c r="H419" s="14">
        <f>IF(OR(C419='ჯამი (HIDE)'!$B$11,C419='ჯამი (HIDE)'!$B$12,C419='ჯამი (HIDE)'!$B$13,C419='ჯამი (HIDE)'!$B$14),"",D419-G419)</f>
        <v>0</v>
      </c>
      <c r="I419" s="27" t="str">
        <f>IF(AND(D419=0,G419=0),"",IF(OR(C419='ჯამი (HIDE)'!$B$11,C419='ჯამი (HIDE)'!$B$12,C419='ჯამი (HIDE)'!$B$13,C419='ჯამი (HIDE)'!$B$14),"",G419/D419))</f>
        <v/>
      </c>
    </row>
    <row r="420" spans="1:9" ht="16.5" hidden="1" thickTop="1" thickBot="1">
      <c r="A420" t="s">
        <v>199</v>
      </c>
      <c r="B420" s="34"/>
      <c r="C420" s="7" t="s">
        <v>9</v>
      </c>
      <c r="D420" s="14">
        <v>0</v>
      </c>
      <c r="E420" s="14"/>
      <c r="F420" s="14">
        <f>სააგენტო!F132</f>
        <v>0</v>
      </c>
      <c r="G420" s="14">
        <f t="shared" si="106"/>
        <v>0</v>
      </c>
      <c r="H420" s="14">
        <f>IF(OR(C420='ჯამი (HIDE)'!$B$11,C420='ჯამი (HIDE)'!$B$12,C420='ჯამი (HIDE)'!$B$13,C420='ჯამი (HIDE)'!$B$14),"",D420-G420)</f>
        <v>0</v>
      </c>
      <c r="I420" s="27" t="str">
        <f>IF(AND(D420=0,G420=0),"",IF(OR(C420='ჯამი (HIDE)'!$B$11,C420='ჯამი (HIDE)'!$B$12,C420='ჯამი (HIDE)'!$B$13,C420='ჯამი (HIDE)'!$B$14),"",G420/D420))</f>
        <v/>
      </c>
    </row>
    <row r="421" spans="1:9" ht="16.5" hidden="1" thickTop="1" thickBot="1">
      <c r="A421" t="s">
        <v>199</v>
      </c>
      <c r="B421" s="34"/>
      <c r="C421" s="7" t="s">
        <v>10</v>
      </c>
      <c r="D421" s="14">
        <v>0</v>
      </c>
      <c r="E421" s="14"/>
      <c r="F421" s="14">
        <f>სააგენტო!F133</f>
        <v>0</v>
      </c>
      <c r="G421" s="14">
        <f t="shared" si="106"/>
        <v>0</v>
      </c>
      <c r="H421" s="14">
        <f>IF(OR(C421='ჯამი (HIDE)'!$B$11,C421='ჯამი (HIDE)'!$B$12,C421='ჯამი (HIDE)'!$B$13,C421='ჯამი (HIDE)'!$B$14),"",D421-G421)</f>
        <v>0</v>
      </c>
      <c r="I421" s="27" t="str">
        <f>IF(AND(D421=0,G421=0),"",IF(OR(C421='ჯამი (HIDE)'!$B$11,C421='ჯამი (HIDE)'!$B$12,C421='ჯამი (HIDE)'!$B$13,C421='ჯამი (HIDE)'!$B$14),"",G421/D421))</f>
        <v/>
      </c>
    </row>
    <row r="422" spans="1:9" ht="16.5" hidden="1" thickTop="1" thickBot="1">
      <c r="A422" t="s">
        <v>199</v>
      </c>
      <c r="B422" s="34"/>
      <c r="C422" s="7" t="s">
        <v>11</v>
      </c>
      <c r="D422" s="14">
        <v>0</v>
      </c>
      <c r="E422" s="14"/>
      <c r="F422" s="14">
        <f>სააგენტო!F134</f>
        <v>0</v>
      </c>
      <c r="G422" s="14">
        <f t="shared" si="106"/>
        <v>0</v>
      </c>
      <c r="H422" s="14">
        <f>IF(OR(C422='ჯამი (HIDE)'!$B$11,C422='ჯამი (HIDE)'!$B$12,C422='ჯამი (HIDE)'!$B$13,C422='ჯამი (HIDE)'!$B$14),"",D422-G422)</f>
        <v>0</v>
      </c>
      <c r="I422" s="27" t="str">
        <f>IF(AND(D422=0,G422=0),"",IF(OR(C422='ჯამი (HIDE)'!$B$11,C422='ჯამი (HIDE)'!$B$12,C422='ჯამი (HIDE)'!$B$13,C422='ჯამი (HIDE)'!$B$14),"",G422/D422))</f>
        <v/>
      </c>
    </row>
    <row r="423" spans="1:9" ht="16.5" hidden="1" thickTop="1" thickBot="1">
      <c r="A423" t="s">
        <v>199</v>
      </c>
      <c r="B423" s="34"/>
      <c r="C423" s="7" t="s">
        <v>12</v>
      </c>
      <c r="D423" s="14">
        <v>300000</v>
      </c>
      <c r="E423" s="14">
        <v>35690</v>
      </c>
      <c r="F423" s="14">
        <f>სააგენტო!F135</f>
        <v>127000</v>
      </c>
      <c r="G423" s="14">
        <f t="shared" si="106"/>
        <v>162690</v>
      </c>
      <c r="H423" s="14">
        <f>IF(OR(C423='ჯამი (HIDE)'!$B$11,C423='ჯამი (HIDE)'!$B$12,C423='ჯამი (HIDE)'!$B$13,C423='ჯამი (HIDE)'!$B$14),"",D423-G423)</f>
        <v>137310</v>
      </c>
      <c r="I423" s="27">
        <f>IF(AND(D423=0,G423=0),"",IF(OR(C423='ჯამი (HIDE)'!$B$11,C423='ჯამი (HIDE)'!$B$12,C423='ჯამი (HIDE)'!$B$13,C423='ჯამი (HIDE)'!$B$14),"",G423/D423))</f>
        <v>0.5423</v>
      </c>
    </row>
    <row r="424" spans="1:9" ht="16.5" hidden="1" thickTop="1" thickBot="1">
      <c r="A424" t="s">
        <v>199</v>
      </c>
      <c r="B424" s="33"/>
      <c r="C424" s="5" t="s">
        <v>13</v>
      </c>
      <c r="D424" s="13">
        <v>0</v>
      </c>
      <c r="E424" s="13"/>
      <c r="F424" s="13">
        <f>სააგენტო!F136</f>
        <v>0</v>
      </c>
      <c r="G424" s="13">
        <f t="shared" si="106"/>
        <v>0</v>
      </c>
      <c r="H424" s="13">
        <f>IF(OR(C424='ჯამი (HIDE)'!$B$11,C424='ჯამი (HIDE)'!$B$12,C424='ჯამი (HIDE)'!$B$13,C424='ჯამი (HIDE)'!$B$14),"",D424-G424)</f>
        <v>0</v>
      </c>
      <c r="I424" s="26" t="str">
        <f>IF(AND(D424=0,G424=0),"",IF(OR(C424='ჯამი (HIDE)'!$B$11,C424='ჯამი (HIDE)'!$B$12,C424='ჯამი (HIDE)'!$B$13,C424='ჯამი (HIDE)'!$B$14),"",G424/D424))</f>
        <v/>
      </c>
    </row>
    <row r="425" spans="1:9" ht="16.5" hidden="1" thickTop="1" thickBot="1">
      <c r="A425" t="s">
        <v>199</v>
      </c>
      <c r="B425" s="33"/>
      <c r="C425" s="5" t="s">
        <v>14</v>
      </c>
      <c r="D425" s="13">
        <v>0</v>
      </c>
      <c r="E425" s="13"/>
      <c r="F425" s="13">
        <f>სააგენტო!F137</f>
        <v>0</v>
      </c>
      <c r="G425" s="13">
        <f t="shared" si="106"/>
        <v>0</v>
      </c>
      <c r="H425" s="13">
        <f>IF(OR(C425='ჯამი (HIDE)'!$B$11,C425='ჯამი (HIDE)'!$B$12,C425='ჯამი (HIDE)'!$B$13,C425='ჯამი (HIDE)'!$B$14),"",D425-G425)</f>
        <v>0</v>
      </c>
      <c r="I425" s="26" t="str">
        <f>IF(AND(D425=0,G425=0),"",IF(OR(C425='ჯამი (HIDE)'!$B$11,C425='ჯამი (HIDE)'!$B$12,C425='ჯამი (HIDE)'!$B$13,C425='ჯამი (HIDE)'!$B$14),"",G425/D425))</f>
        <v/>
      </c>
    </row>
    <row r="426" spans="1:9" ht="16.5" hidden="1" thickTop="1" thickBot="1">
      <c r="A426" t="s">
        <v>199</v>
      </c>
      <c r="B426" s="35"/>
      <c r="C426" s="9" t="s">
        <v>15</v>
      </c>
      <c r="D426" s="15">
        <v>0</v>
      </c>
      <c r="E426" s="15"/>
      <c r="F426" s="15">
        <f>სააგენტო!F138</f>
        <v>0</v>
      </c>
      <c r="G426" s="15">
        <f t="shared" si="106"/>
        <v>0</v>
      </c>
      <c r="H426" s="15">
        <f>IF(OR(C426='ჯამი (HIDE)'!$B$11,C426='ჯამი (HIDE)'!$B$12,C426='ჯამი (HIDE)'!$B$13,C426='ჯამი (HIDE)'!$B$14),"",D426-G426)</f>
        <v>0</v>
      </c>
      <c r="I426" s="28" t="str">
        <f>IF(AND(D426=0,G426=0),"",IF(OR(C426='ჯამი (HIDE)'!$B$11,C426='ჯამი (HIDE)'!$B$12,C426='ჯამი (HIDE)'!$B$13,C426='ჯამი (HIDE)'!$B$14),"",G426/D426))</f>
        <v/>
      </c>
    </row>
    <row r="427" spans="1:9" ht="31.5" customHeight="1" thickTop="1" thickBot="1">
      <c r="A427" t="str">
        <f t="shared" ref="A427" si="110">IF(OR(D427&lt;&gt;0,G427&lt;&gt;0,),"a","b")</f>
        <v>a</v>
      </c>
      <c r="B427" s="2" t="s">
        <v>77</v>
      </c>
      <c r="C427" s="31" t="s">
        <v>78</v>
      </c>
      <c r="D427" s="3">
        <v>10000</v>
      </c>
      <c r="E427" s="3">
        <f>SUM(E428,E436,E437,E438)</f>
        <v>4000</v>
      </c>
      <c r="F427" s="3">
        <f>სააგენტო!F139</f>
        <v>4000</v>
      </c>
      <c r="G427" s="3">
        <f t="shared" si="106"/>
        <v>8000</v>
      </c>
      <c r="H427" s="3">
        <f>IF(OR(C427='ჯამი (HIDE)'!$B$11,C427='ჯამი (HIDE)'!$B$12,C427='ჯამი (HIDE)'!$B$13,C427='ჯამი (HIDE)'!$B$14),"",D427-G427)</f>
        <v>2000</v>
      </c>
      <c r="I427" s="25">
        <f>IF(AND(D427=0,G427=0),"",IF(OR(C427='ჯამი (HIDE)'!$B$11,C427='ჯამი (HIDE)'!$B$12,C427='ჯამი (HIDE)'!$B$13,C427='ჯამი (HIDE)'!$B$14),"",G427/D427))</f>
        <v>0.8</v>
      </c>
    </row>
    <row r="428" spans="1:9" ht="16.5" hidden="1" thickTop="1" thickBot="1">
      <c r="A428" t="s">
        <v>199</v>
      </c>
      <c r="B428" s="33"/>
      <c r="C428" s="5" t="s">
        <v>5</v>
      </c>
      <c r="D428" s="13">
        <v>10000</v>
      </c>
      <c r="E428" s="13">
        <f>SUM(E429:E435)</f>
        <v>4000</v>
      </c>
      <c r="F428" s="13">
        <f>სააგენტო!F140</f>
        <v>4000</v>
      </c>
      <c r="G428" s="13">
        <f t="shared" si="106"/>
        <v>8000</v>
      </c>
      <c r="H428" s="13">
        <f>IF(OR(C428='ჯამი (HIDE)'!$B$11,C428='ჯამი (HIDE)'!$B$12,C428='ჯამი (HIDE)'!$B$13,C428='ჯამი (HIDE)'!$B$14),"",D428-G428)</f>
        <v>2000</v>
      </c>
      <c r="I428" s="26">
        <f>IF(AND(D428=0,G428=0),"",IF(OR(C428='ჯამი (HIDE)'!$B$11,C428='ჯამი (HIDE)'!$B$12,C428='ჯამი (HIDE)'!$B$13,C428='ჯამი (HIDE)'!$B$14),"",G428/D428))</f>
        <v>0.8</v>
      </c>
    </row>
    <row r="429" spans="1:9" ht="16.5" hidden="1" thickTop="1" thickBot="1">
      <c r="A429" t="s">
        <v>199</v>
      </c>
      <c r="B429" s="34"/>
      <c r="C429" s="7" t="s">
        <v>6</v>
      </c>
      <c r="D429" s="14">
        <v>0</v>
      </c>
      <c r="E429" s="14"/>
      <c r="F429" s="14">
        <f>სააგენტო!F141</f>
        <v>0</v>
      </c>
      <c r="G429" s="14">
        <f t="shared" si="106"/>
        <v>0</v>
      </c>
      <c r="H429" s="14">
        <f>IF(OR(C429='ჯამი (HIDE)'!$B$11,C429='ჯამი (HIDE)'!$B$12,C429='ჯამი (HIDE)'!$B$13,C429='ჯამი (HIDE)'!$B$14),"",D429-G429)</f>
        <v>0</v>
      </c>
      <c r="I429" s="27" t="str">
        <f>IF(AND(D429=0,G429=0),"",IF(OR(C429='ჯამი (HIDE)'!$B$11,C429='ჯამი (HIDE)'!$B$12,C429='ჯამი (HIDE)'!$B$13,C429='ჯამი (HIDE)'!$B$14),"",G429/D429))</f>
        <v/>
      </c>
    </row>
    <row r="430" spans="1:9" ht="16.5" hidden="1" thickTop="1" thickBot="1">
      <c r="A430" t="s">
        <v>199</v>
      </c>
      <c r="B430" s="34"/>
      <c r="C430" s="7" t="s">
        <v>7</v>
      </c>
      <c r="D430" s="14">
        <v>0</v>
      </c>
      <c r="E430" s="14"/>
      <c r="F430" s="14">
        <f>სააგენტო!F142</f>
        <v>0</v>
      </c>
      <c r="G430" s="14">
        <f t="shared" si="106"/>
        <v>0</v>
      </c>
      <c r="H430" s="14">
        <f>IF(OR(C430='ჯამი (HIDE)'!$B$11,C430='ჯამი (HIDE)'!$B$12,C430='ჯამი (HIDE)'!$B$13,C430='ჯამი (HIDE)'!$B$14),"",D430-G430)</f>
        <v>0</v>
      </c>
      <c r="I430" s="27" t="str">
        <f>IF(AND(D430=0,G430=0),"",IF(OR(C430='ჯამი (HIDE)'!$B$11,C430='ჯამი (HIDE)'!$B$12,C430='ჯამი (HIDE)'!$B$13,C430='ჯამი (HIDE)'!$B$14),"",G430/D430))</f>
        <v/>
      </c>
    </row>
    <row r="431" spans="1:9" ht="16.5" hidden="1" thickTop="1" thickBot="1">
      <c r="A431" t="s">
        <v>199</v>
      </c>
      <c r="B431" s="34"/>
      <c r="C431" s="7" t="s">
        <v>8</v>
      </c>
      <c r="D431" s="14">
        <v>0</v>
      </c>
      <c r="E431" s="14"/>
      <c r="F431" s="14">
        <f>სააგენტო!F143</f>
        <v>0</v>
      </c>
      <c r="G431" s="14">
        <f t="shared" si="106"/>
        <v>0</v>
      </c>
      <c r="H431" s="14">
        <f>IF(OR(C431='ჯამი (HIDE)'!$B$11,C431='ჯამი (HIDE)'!$B$12,C431='ჯამი (HIDE)'!$B$13,C431='ჯამი (HIDE)'!$B$14),"",D431-G431)</f>
        <v>0</v>
      </c>
      <c r="I431" s="27" t="str">
        <f>IF(AND(D431=0,G431=0),"",IF(OR(C431='ჯამი (HIDE)'!$B$11,C431='ჯამი (HIDE)'!$B$12,C431='ჯამი (HIDE)'!$B$13,C431='ჯამი (HIDE)'!$B$14),"",G431/D431))</f>
        <v/>
      </c>
    </row>
    <row r="432" spans="1:9" ht="16.5" hidden="1" thickTop="1" thickBot="1">
      <c r="A432" t="s">
        <v>199</v>
      </c>
      <c r="B432" s="34"/>
      <c r="C432" s="7" t="s">
        <v>9</v>
      </c>
      <c r="D432" s="14">
        <v>0</v>
      </c>
      <c r="E432" s="14"/>
      <c r="F432" s="14">
        <f>სააგენტო!F144</f>
        <v>0</v>
      </c>
      <c r="G432" s="14">
        <f t="shared" si="106"/>
        <v>0</v>
      </c>
      <c r="H432" s="14">
        <f>IF(OR(C432='ჯამი (HIDE)'!$B$11,C432='ჯამი (HIDE)'!$B$12,C432='ჯამი (HIDE)'!$B$13,C432='ჯამი (HIDE)'!$B$14),"",D432-G432)</f>
        <v>0</v>
      </c>
      <c r="I432" s="27" t="str">
        <f>IF(AND(D432=0,G432=0),"",IF(OR(C432='ჯამი (HIDE)'!$B$11,C432='ჯამი (HIDE)'!$B$12,C432='ჯამი (HIDE)'!$B$13,C432='ჯამი (HIDE)'!$B$14),"",G432/D432))</f>
        <v/>
      </c>
    </row>
    <row r="433" spans="1:9" ht="16.5" hidden="1" thickTop="1" thickBot="1">
      <c r="A433" t="s">
        <v>199</v>
      </c>
      <c r="B433" s="34"/>
      <c r="C433" s="7" t="s">
        <v>10</v>
      </c>
      <c r="D433" s="14">
        <v>0</v>
      </c>
      <c r="E433" s="14"/>
      <c r="F433" s="14">
        <f>სააგენტო!F145</f>
        <v>0</v>
      </c>
      <c r="G433" s="14">
        <f t="shared" si="106"/>
        <v>0</v>
      </c>
      <c r="H433" s="14">
        <f>IF(OR(C433='ჯამი (HIDE)'!$B$11,C433='ჯამი (HIDE)'!$B$12,C433='ჯამი (HIDE)'!$B$13,C433='ჯამი (HIDE)'!$B$14),"",D433-G433)</f>
        <v>0</v>
      </c>
      <c r="I433" s="27" t="str">
        <f>IF(AND(D433=0,G433=0),"",IF(OR(C433='ჯამი (HIDE)'!$B$11,C433='ჯამი (HIDE)'!$B$12,C433='ჯამი (HIDE)'!$B$13,C433='ჯამი (HIDE)'!$B$14),"",G433/D433))</f>
        <v/>
      </c>
    </row>
    <row r="434" spans="1:9" ht="16.5" hidden="1" thickTop="1" thickBot="1">
      <c r="A434" t="s">
        <v>199</v>
      </c>
      <c r="B434" s="34"/>
      <c r="C434" s="7" t="s">
        <v>11</v>
      </c>
      <c r="D434" s="14">
        <v>10000</v>
      </c>
      <c r="E434" s="14">
        <v>4000</v>
      </c>
      <c r="F434" s="14">
        <f>სააგენტო!F146</f>
        <v>4000</v>
      </c>
      <c r="G434" s="14">
        <f t="shared" si="106"/>
        <v>8000</v>
      </c>
      <c r="H434" s="14">
        <f>IF(OR(C434='ჯამი (HIDE)'!$B$11,C434='ჯამი (HIDE)'!$B$12,C434='ჯამი (HIDE)'!$B$13,C434='ჯამი (HIDE)'!$B$14),"",D434-G434)</f>
        <v>2000</v>
      </c>
      <c r="I434" s="27">
        <f>IF(AND(D434=0,G434=0),"",IF(OR(C434='ჯამი (HIDE)'!$B$11,C434='ჯამი (HIDE)'!$B$12,C434='ჯამი (HIDE)'!$B$13,C434='ჯამი (HIDE)'!$B$14),"",G434/D434))</f>
        <v>0.8</v>
      </c>
    </row>
    <row r="435" spans="1:9" ht="16.5" hidden="1" thickTop="1" thickBot="1">
      <c r="A435" t="s">
        <v>199</v>
      </c>
      <c r="B435" s="34"/>
      <c r="C435" s="7" t="s">
        <v>12</v>
      </c>
      <c r="D435" s="14">
        <v>0</v>
      </c>
      <c r="E435" s="14"/>
      <c r="F435" s="14">
        <f>სააგენტო!F147</f>
        <v>0</v>
      </c>
      <c r="G435" s="14">
        <f t="shared" si="106"/>
        <v>0</v>
      </c>
      <c r="H435" s="14">
        <f>IF(OR(C435='ჯამი (HIDE)'!$B$11,C435='ჯამი (HIDE)'!$B$12,C435='ჯამი (HIDE)'!$B$13,C435='ჯამი (HIDE)'!$B$14),"",D435-G435)</f>
        <v>0</v>
      </c>
      <c r="I435" s="27" t="str">
        <f>IF(AND(D435=0,G435=0),"",IF(OR(C435='ჯამი (HIDE)'!$B$11,C435='ჯამი (HIDE)'!$B$12,C435='ჯამი (HIDE)'!$B$13,C435='ჯამი (HIDE)'!$B$14),"",G435/D435))</f>
        <v/>
      </c>
    </row>
    <row r="436" spans="1:9" ht="16.5" hidden="1" thickTop="1" thickBot="1">
      <c r="A436" t="s">
        <v>199</v>
      </c>
      <c r="B436" s="33"/>
      <c r="C436" s="5" t="s">
        <v>13</v>
      </c>
      <c r="D436" s="13">
        <v>0</v>
      </c>
      <c r="E436" s="13"/>
      <c r="F436" s="13">
        <f>სააგენტო!F148</f>
        <v>0</v>
      </c>
      <c r="G436" s="13">
        <f t="shared" si="106"/>
        <v>0</v>
      </c>
      <c r="H436" s="13">
        <f>IF(OR(C436='ჯამი (HIDE)'!$B$11,C436='ჯამი (HIDE)'!$B$12,C436='ჯამი (HIDE)'!$B$13,C436='ჯამი (HIDE)'!$B$14),"",D436-G436)</f>
        <v>0</v>
      </c>
      <c r="I436" s="26" t="str">
        <f>IF(AND(D436=0,G436=0),"",IF(OR(C436='ჯამი (HIDE)'!$B$11,C436='ჯამი (HIDE)'!$B$12,C436='ჯამი (HIDE)'!$B$13,C436='ჯამი (HIDE)'!$B$14),"",G436/D436))</f>
        <v/>
      </c>
    </row>
    <row r="437" spans="1:9" ht="16.5" hidden="1" thickTop="1" thickBot="1">
      <c r="A437" t="s">
        <v>199</v>
      </c>
      <c r="B437" s="33"/>
      <c r="C437" s="5" t="s">
        <v>14</v>
      </c>
      <c r="D437" s="13">
        <v>0</v>
      </c>
      <c r="E437" s="13"/>
      <c r="F437" s="13">
        <f>სააგენტო!F149</f>
        <v>0</v>
      </c>
      <c r="G437" s="13">
        <f t="shared" si="106"/>
        <v>0</v>
      </c>
      <c r="H437" s="13">
        <f>IF(OR(C437='ჯამი (HIDE)'!$B$11,C437='ჯამი (HIDE)'!$B$12,C437='ჯამი (HIDE)'!$B$13,C437='ჯამი (HIDE)'!$B$14),"",D437-G437)</f>
        <v>0</v>
      </c>
      <c r="I437" s="26" t="str">
        <f>IF(AND(D437=0,G437=0),"",IF(OR(C437='ჯამი (HIDE)'!$B$11,C437='ჯამი (HIDE)'!$B$12,C437='ჯამი (HIDE)'!$B$13,C437='ჯამი (HIDE)'!$B$14),"",G437/D437))</f>
        <v/>
      </c>
    </row>
    <row r="438" spans="1:9" ht="16.5" hidden="1" thickTop="1" thickBot="1">
      <c r="A438" t="s">
        <v>199</v>
      </c>
      <c r="B438" s="35"/>
      <c r="C438" s="9" t="s">
        <v>15</v>
      </c>
      <c r="D438" s="15">
        <v>0</v>
      </c>
      <c r="E438" s="15"/>
      <c r="F438" s="15">
        <f>სააგენტო!F150</f>
        <v>0</v>
      </c>
      <c r="G438" s="15">
        <f t="shared" si="106"/>
        <v>0</v>
      </c>
      <c r="H438" s="15">
        <f>IF(OR(C438='ჯამი (HIDE)'!$B$11,C438='ჯამი (HIDE)'!$B$12,C438='ჯამი (HIDE)'!$B$13,C438='ჯამი (HIDE)'!$B$14),"",D438-G438)</f>
        <v>0</v>
      </c>
      <c r="I438" s="28" t="str">
        <f>IF(AND(D438=0,G438=0),"",IF(OR(C438='ჯამი (HIDE)'!$B$11,C438='ჯამი (HIDE)'!$B$12,C438='ჯამი (HIDE)'!$B$13,C438='ჯამი (HIDE)'!$B$14),"",G438/D438))</f>
        <v/>
      </c>
    </row>
    <row r="439" spans="1:9" ht="31.5" thickTop="1" thickBot="1">
      <c r="A439" t="str">
        <f t="shared" ref="A439" si="111">IF(OR(D439&lt;&gt;0,G439&lt;&gt;0,),"a","b")</f>
        <v>a</v>
      </c>
      <c r="B439" s="2" t="s">
        <v>79</v>
      </c>
      <c r="C439" s="31" t="s">
        <v>80</v>
      </c>
      <c r="D439" s="3">
        <v>100000</v>
      </c>
      <c r="E439" s="3">
        <f>SUM(E440,E448,E449,E450)</f>
        <v>62806.5</v>
      </c>
      <c r="F439" s="3">
        <f>სააგენტო!F151</f>
        <v>37000</v>
      </c>
      <c r="G439" s="3">
        <f t="shared" si="106"/>
        <v>99806.5</v>
      </c>
      <c r="H439" s="3">
        <f>IF(OR(C439='ჯამი (HIDE)'!$B$11,C439='ჯამი (HIDE)'!$B$12,C439='ჯამი (HIDE)'!$B$13,C439='ჯამი (HIDE)'!$B$14),"",D439-G439)</f>
        <v>193.5</v>
      </c>
      <c r="I439" s="25">
        <f>IF(AND(D439=0,G439=0),"",IF(OR(C439='ჯამი (HIDE)'!$B$11,C439='ჯამი (HIDE)'!$B$12,C439='ჯამი (HIDE)'!$B$13,C439='ჯამი (HIDE)'!$B$14),"",G439/D439))</f>
        <v>0.99806499999999998</v>
      </c>
    </row>
    <row r="440" spans="1:9" ht="16.5" hidden="1" thickTop="1" thickBot="1">
      <c r="A440" t="s">
        <v>199</v>
      </c>
      <c r="B440" s="33"/>
      <c r="C440" s="5" t="s">
        <v>5</v>
      </c>
      <c r="D440" s="13">
        <v>100000</v>
      </c>
      <c r="E440" s="13">
        <f>SUM(E441:E447)</f>
        <v>62806.5</v>
      </c>
      <c r="F440" s="13">
        <f>სააგენტო!F152</f>
        <v>37000</v>
      </c>
      <c r="G440" s="13">
        <f t="shared" si="106"/>
        <v>99806.5</v>
      </c>
      <c r="H440" s="13">
        <f>IF(OR(C440='ჯამი (HIDE)'!$B$11,C440='ჯამი (HIDE)'!$B$12,C440='ჯამი (HIDE)'!$B$13,C440='ჯამი (HIDE)'!$B$14),"",D440-G440)</f>
        <v>193.5</v>
      </c>
      <c r="I440" s="26">
        <f>IF(AND(D440=0,G440=0),"",IF(OR(C440='ჯამი (HIDE)'!$B$11,C440='ჯამი (HIDE)'!$B$12,C440='ჯამი (HIDE)'!$B$13,C440='ჯამი (HIDE)'!$B$14),"",G440/D440))</f>
        <v>0.99806499999999998</v>
      </c>
    </row>
    <row r="441" spans="1:9" ht="16.5" hidden="1" thickTop="1" thickBot="1">
      <c r="A441" t="s">
        <v>199</v>
      </c>
      <c r="B441" s="34"/>
      <c r="C441" s="7" t="s">
        <v>6</v>
      </c>
      <c r="D441" s="14">
        <v>0</v>
      </c>
      <c r="E441" s="14"/>
      <c r="F441" s="14">
        <f>სააგენტო!F153</f>
        <v>0</v>
      </c>
      <c r="G441" s="14">
        <f t="shared" si="106"/>
        <v>0</v>
      </c>
      <c r="H441" s="14">
        <f>IF(OR(C441='ჯამი (HIDE)'!$B$11,C441='ჯამი (HIDE)'!$B$12,C441='ჯამი (HIDE)'!$B$13,C441='ჯამი (HIDE)'!$B$14),"",D441-G441)</f>
        <v>0</v>
      </c>
      <c r="I441" s="27" t="str">
        <f>IF(AND(D441=0,G441=0),"",IF(OR(C441='ჯამი (HIDE)'!$B$11,C441='ჯამი (HIDE)'!$B$12,C441='ჯამი (HIDE)'!$B$13,C441='ჯამი (HIDE)'!$B$14),"",G441/D441))</f>
        <v/>
      </c>
    </row>
    <row r="442" spans="1:9" ht="16.5" hidden="1" thickTop="1" thickBot="1">
      <c r="A442" t="s">
        <v>199</v>
      </c>
      <c r="B442" s="34"/>
      <c r="C442" s="7" t="s">
        <v>7</v>
      </c>
      <c r="D442" s="14">
        <v>0</v>
      </c>
      <c r="E442" s="14"/>
      <c r="F442" s="14">
        <f>სააგენტო!F154</f>
        <v>0</v>
      </c>
      <c r="G442" s="14">
        <f t="shared" si="106"/>
        <v>0</v>
      </c>
      <c r="H442" s="14">
        <f>IF(OR(C442='ჯამი (HIDE)'!$B$11,C442='ჯამი (HIDE)'!$B$12,C442='ჯამი (HIDE)'!$B$13,C442='ჯამი (HIDE)'!$B$14),"",D442-G442)</f>
        <v>0</v>
      </c>
      <c r="I442" s="27" t="str">
        <f>IF(AND(D442=0,G442=0),"",IF(OR(C442='ჯამი (HIDE)'!$B$11,C442='ჯამი (HIDE)'!$B$12,C442='ჯამი (HIDE)'!$B$13,C442='ჯამი (HIDE)'!$B$14),"",G442/D442))</f>
        <v/>
      </c>
    </row>
    <row r="443" spans="1:9" ht="16.5" hidden="1" thickTop="1" thickBot="1">
      <c r="A443" t="s">
        <v>199</v>
      </c>
      <c r="B443" s="34"/>
      <c r="C443" s="7" t="s">
        <v>8</v>
      </c>
      <c r="D443" s="14">
        <v>0</v>
      </c>
      <c r="E443" s="14"/>
      <c r="F443" s="14">
        <f>სააგენტო!F155</f>
        <v>0</v>
      </c>
      <c r="G443" s="14">
        <f t="shared" si="106"/>
        <v>0</v>
      </c>
      <c r="H443" s="14">
        <f>IF(OR(C443='ჯამი (HIDE)'!$B$11,C443='ჯამი (HIDE)'!$B$12,C443='ჯამი (HIDE)'!$B$13,C443='ჯამი (HIDE)'!$B$14),"",D443-G443)</f>
        <v>0</v>
      </c>
      <c r="I443" s="27" t="str">
        <f>IF(AND(D443=0,G443=0),"",IF(OR(C443='ჯამი (HIDE)'!$B$11,C443='ჯამი (HIDE)'!$B$12,C443='ჯამი (HIDE)'!$B$13,C443='ჯამი (HIDE)'!$B$14),"",G443/D443))</f>
        <v/>
      </c>
    </row>
    <row r="444" spans="1:9" ht="16.5" hidden="1" thickTop="1" thickBot="1">
      <c r="A444" t="s">
        <v>199</v>
      </c>
      <c r="B444" s="34"/>
      <c r="C444" s="7" t="s">
        <v>9</v>
      </c>
      <c r="D444" s="14">
        <v>0</v>
      </c>
      <c r="E444" s="14"/>
      <c r="F444" s="14">
        <f>სააგენტო!F156</f>
        <v>0</v>
      </c>
      <c r="G444" s="14">
        <f t="shared" si="106"/>
        <v>0</v>
      </c>
      <c r="H444" s="14">
        <f>IF(OR(C444='ჯამი (HIDE)'!$B$11,C444='ჯამი (HIDE)'!$B$12,C444='ჯამი (HIDE)'!$B$13,C444='ჯამი (HIDE)'!$B$14),"",D444-G444)</f>
        <v>0</v>
      </c>
      <c r="I444" s="27" t="str">
        <f>IF(AND(D444=0,G444=0),"",IF(OR(C444='ჯამი (HIDE)'!$B$11,C444='ჯამი (HIDE)'!$B$12,C444='ჯამი (HIDE)'!$B$13,C444='ჯამი (HIDE)'!$B$14),"",G444/D444))</f>
        <v/>
      </c>
    </row>
    <row r="445" spans="1:9" ht="16.5" hidden="1" thickTop="1" thickBot="1">
      <c r="A445" t="s">
        <v>199</v>
      </c>
      <c r="B445" s="34"/>
      <c r="C445" s="7" t="s">
        <v>10</v>
      </c>
      <c r="D445" s="14">
        <v>0</v>
      </c>
      <c r="E445" s="14"/>
      <c r="F445" s="14">
        <f>სააგენტო!F157</f>
        <v>0</v>
      </c>
      <c r="G445" s="14">
        <f t="shared" si="106"/>
        <v>0</v>
      </c>
      <c r="H445" s="14">
        <f>IF(OR(C445='ჯამი (HIDE)'!$B$11,C445='ჯამი (HIDE)'!$B$12,C445='ჯამი (HIDE)'!$B$13,C445='ჯამი (HIDE)'!$B$14),"",D445-G445)</f>
        <v>0</v>
      </c>
      <c r="I445" s="27" t="str">
        <f>IF(AND(D445=0,G445=0),"",IF(OR(C445='ჯამი (HIDE)'!$B$11,C445='ჯამი (HIDE)'!$B$12,C445='ჯამი (HIDE)'!$B$13,C445='ჯამი (HIDE)'!$B$14),"",G445/D445))</f>
        <v/>
      </c>
    </row>
    <row r="446" spans="1:9" ht="16.5" hidden="1" thickTop="1" thickBot="1">
      <c r="A446" t="s">
        <v>199</v>
      </c>
      <c r="B446" s="34"/>
      <c r="C446" s="7" t="s">
        <v>11</v>
      </c>
      <c r="D446" s="14">
        <v>100000</v>
      </c>
      <c r="E446" s="14">
        <v>62806.5</v>
      </c>
      <c r="F446" s="14">
        <f>სააგენტო!F158</f>
        <v>37000</v>
      </c>
      <c r="G446" s="14">
        <f t="shared" si="106"/>
        <v>99806.5</v>
      </c>
      <c r="H446" s="14">
        <f>IF(OR(C446='ჯამი (HIDE)'!$B$11,C446='ჯამი (HIDE)'!$B$12,C446='ჯამი (HIDE)'!$B$13,C446='ჯამი (HIDE)'!$B$14),"",D446-G446)</f>
        <v>193.5</v>
      </c>
      <c r="I446" s="27">
        <f>IF(AND(D446=0,G446=0),"",IF(OR(C446='ჯამი (HIDE)'!$B$11,C446='ჯამი (HIDE)'!$B$12,C446='ჯამი (HIDE)'!$B$13,C446='ჯამი (HIDE)'!$B$14),"",G446/D446))</f>
        <v>0.99806499999999998</v>
      </c>
    </row>
    <row r="447" spans="1:9" ht="16.5" hidden="1" thickTop="1" thickBot="1">
      <c r="A447" t="s">
        <v>199</v>
      </c>
      <c r="B447" s="34"/>
      <c r="C447" s="7" t="s">
        <v>12</v>
      </c>
      <c r="D447" s="14">
        <v>0</v>
      </c>
      <c r="E447" s="14"/>
      <c r="F447" s="14">
        <f>სააგენტო!F159</f>
        <v>0</v>
      </c>
      <c r="G447" s="14">
        <f t="shared" si="106"/>
        <v>0</v>
      </c>
      <c r="H447" s="14">
        <f>IF(OR(C447='ჯამი (HIDE)'!$B$11,C447='ჯამი (HIDE)'!$B$12,C447='ჯამი (HIDE)'!$B$13,C447='ჯამი (HIDE)'!$B$14),"",D447-G447)</f>
        <v>0</v>
      </c>
      <c r="I447" s="27" t="str">
        <f>IF(AND(D447=0,G447=0),"",IF(OR(C447='ჯამი (HIDE)'!$B$11,C447='ჯამი (HIDE)'!$B$12,C447='ჯამი (HIDE)'!$B$13,C447='ჯამი (HIDE)'!$B$14),"",G447/D447))</f>
        <v/>
      </c>
    </row>
    <row r="448" spans="1:9" ht="16.5" hidden="1" thickTop="1" thickBot="1">
      <c r="A448" t="s">
        <v>199</v>
      </c>
      <c r="B448" s="33"/>
      <c r="C448" s="5" t="s">
        <v>13</v>
      </c>
      <c r="D448" s="13">
        <v>0</v>
      </c>
      <c r="E448" s="13"/>
      <c r="F448" s="13">
        <f>სააგენტო!F160</f>
        <v>0</v>
      </c>
      <c r="G448" s="13">
        <f t="shared" si="106"/>
        <v>0</v>
      </c>
      <c r="H448" s="13">
        <f>IF(OR(C448='ჯამი (HIDE)'!$B$11,C448='ჯამი (HIDE)'!$B$12,C448='ჯამი (HIDE)'!$B$13,C448='ჯამი (HIDE)'!$B$14),"",D448-G448)</f>
        <v>0</v>
      </c>
      <c r="I448" s="26" t="str">
        <f>IF(AND(D448=0,G448=0),"",IF(OR(C448='ჯამი (HIDE)'!$B$11,C448='ჯამი (HIDE)'!$B$12,C448='ჯამი (HIDE)'!$B$13,C448='ჯამი (HIDE)'!$B$14),"",G448/D448))</f>
        <v/>
      </c>
    </row>
    <row r="449" spans="1:9" ht="16.5" hidden="1" thickTop="1" thickBot="1">
      <c r="A449" t="s">
        <v>199</v>
      </c>
      <c r="B449" s="33"/>
      <c r="C449" s="5" t="s">
        <v>14</v>
      </c>
      <c r="D449" s="13">
        <v>0</v>
      </c>
      <c r="E449" s="13"/>
      <c r="F449" s="13">
        <f>სააგენტო!F161</f>
        <v>0</v>
      </c>
      <c r="G449" s="13">
        <f t="shared" si="106"/>
        <v>0</v>
      </c>
      <c r="H449" s="13">
        <f>IF(OR(C449='ჯამი (HIDE)'!$B$11,C449='ჯამი (HIDE)'!$B$12,C449='ჯამი (HIDE)'!$B$13,C449='ჯამი (HIDE)'!$B$14),"",D449-G449)</f>
        <v>0</v>
      </c>
      <c r="I449" s="26" t="str">
        <f>IF(AND(D449=0,G449=0),"",IF(OR(C449='ჯამი (HIDE)'!$B$11,C449='ჯამი (HIDE)'!$B$12,C449='ჯამი (HIDE)'!$B$13,C449='ჯამი (HIDE)'!$B$14),"",G449/D449))</f>
        <v/>
      </c>
    </row>
    <row r="450" spans="1:9" ht="16.5" hidden="1" thickTop="1" thickBot="1">
      <c r="A450" t="s">
        <v>199</v>
      </c>
      <c r="B450" s="35"/>
      <c r="C450" s="9" t="s">
        <v>15</v>
      </c>
      <c r="D450" s="15">
        <v>0</v>
      </c>
      <c r="E450" s="15"/>
      <c r="F450" s="15">
        <f>სააგენტო!F162</f>
        <v>0</v>
      </c>
      <c r="G450" s="15">
        <f t="shared" si="106"/>
        <v>0</v>
      </c>
      <c r="H450" s="15">
        <f>IF(OR(C450='ჯამი (HIDE)'!$B$11,C450='ჯამი (HIDE)'!$B$12,C450='ჯამი (HIDE)'!$B$13,C450='ჯამი (HIDE)'!$B$14),"",D450-G450)</f>
        <v>0</v>
      </c>
      <c r="I450" s="28" t="str">
        <f>IF(AND(D450=0,G450=0),"",IF(OR(C450='ჯამი (HIDE)'!$B$11,C450='ჯამი (HIDE)'!$B$12,C450='ჯამი (HIDE)'!$B$13,C450='ჯამი (HIDE)'!$B$14),"",G450/D450))</f>
        <v/>
      </c>
    </row>
    <row r="451" spans="1:9" ht="31.5" customHeight="1" thickTop="1" thickBot="1">
      <c r="A451" t="str">
        <f t="shared" ref="A451" si="112">IF(OR(D451&lt;&gt;0,G451&lt;&gt;0,),"a","b")</f>
        <v>a</v>
      </c>
      <c r="B451" s="2" t="s">
        <v>81</v>
      </c>
      <c r="C451" s="24" t="s">
        <v>82</v>
      </c>
      <c r="D451" s="3">
        <v>1605600</v>
      </c>
      <c r="E451" s="3">
        <f>SUM(E452,E460,E461,E462)</f>
        <v>1070065</v>
      </c>
      <c r="F451" s="3">
        <f>სააგენტო!F163</f>
        <v>550000</v>
      </c>
      <c r="G451" s="3">
        <f t="shared" si="106"/>
        <v>1620065</v>
      </c>
      <c r="H451" s="3">
        <f>IF(OR(C451='ჯამი (HIDE)'!$B$11,C451='ჯამი (HIDE)'!$B$12,C451='ჯამი (HIDE)'!$B$13,C451='ჯამი (HIDE)'!$B$14),"",D451-G451)</f>
        <v>-14465</v>
      </c>
      <c r="I451" s="25">
        <f>IF(AND(D451=0,G451=0),"",IF(OR(C451='ჯამი (HIDE)'!$B$11,C451='ჯამი (HIDE)'!$B$12,C451='ჯამი (HIDE)'!$B$13,C451='ჯამი (HIDE)'!$B$14),"",G451/D451))</f>
        <v>1.0090090931738913</v>
      </c>
    </row>
    <row r="452" spans="1:9" ht="16.5" hidden="1" thickTop="1" thickBot="1">
      <c r="A452" t="s">
        <v>199</v>
      </c>
      <c r="B452" s="33"/>
      <c r="C452" s="5" t="s">
        <v>5</v>
      </c>
      <c r="D452" s="13">
        <v>1605600</v>
      </c>
      <c r="E452" s="13">
        <f>SUM(E453:E459)</f>
        <v>1070065</v>
      </c>
      <c r="F452" s="13">
        <f>სააგენტო!F164</f>
        <v>550000</v>
      </c>
      <c r="G452" s="13">
        <f t="shared" ref="G452:G515" si="113">E452+F452</f>
        <v>1620065</v>
      </c>
      <c r="H452" s="13">
        <f>IF(OR(C452='ჯამი (HIDE)'!$B$11,C452='ჯამი (HIDE)'!$B$12,C452='ჯამი (HIDE)'!$B$13,C452='ჯამი (HIDE)'!$B$14),"",D452-G452)</f>
        <v>-14465</v>
      </c>
      <c r="I452" s="26">
        <f>IF(AND(D452=0,G452=0),"",IF(OR(C452='ჯამი (HIDE)'!$B$11,C452='ჯამი (HIDE)'!$B$12,C452='ჯამი (HIDE)'!$B$13,C452='ჯამი (HIDE)'!$B$14),"",G452/D452))</f>
        <v>1.0090090931738913</v>
      </c>
    </row>
    <row r="453" spans="1:9" ht="16.5" hidden="1" thickTop="1" thickBot="1">
      <c r="A453" t="s">
        <v>199</v>
      </c>
      <c r="B453" s="34"/>
      <c r="C453" s="7" t="s">
        <v>6</v>
      </c>
      <c r="D453" s="14">
        <v>0</v>
      </c>
      <c r="E453" s="14"/>
      <c r="F453" s="14">
        <f>სააგენტო!F165</f>
        <v>0</v>
      </c>
      <c r="G453" s="14">
        <f t="shared" si="113"/>
        <v>0</v>
      </c>
      <c r="H453" s="14">
        <f>IF(OR(C453='ჯამი (HIDE)'!$B$11,C453='ჯამი (HIDE)'!$B$12,C453='ჯამი (HIDE)'!$B$13,C453='ჯამი (HIDE)'!$B$14),"",D453-G453)</f>
        <v>0</v>
      </c>
      <c r="I453" s="27" t="str">
        <f>IF(AND(D453=0,G453=0),"",IF(OR(C453='ჯამი (HIDE)'!$B$11,C453='ჯამი (HIDE)'!$B$12,C453='ჯამი (HIDE)'!$B$13,C453='ჯამი (HIDE)'!$B$14),"",G453/D453))</f>
        <v/>
      </c>
    </row>
    <row r="454" spans="1:9" ht="16.5" hidden="1" thickTop="1" thickBot="1">
      <c r="A454" t="s">
        <v>199</v>
      </c>
      <c r="B454" s="34"/>
      <c r="C454" s="7" t="s">
        <v>7</v>
      </c>
      <c r="D454" s="14">
        <v>0</v>
      </c>
      <c r="E454" s="14"/>
      <c r="F454" s="14">
        <f>სააგენტო!F166</f>
        <v>0</v>
      </c>
      <c r="G454" s="14">
        <f t="shared" si="113"/>
        <v>0</v>
      </c>
      <c r="H454" s="14">
        <f>IF(OR(C454='ჯამი (HIDE)'!$B$11,C454='ჯამი (HIDE)'!$B$12,C454='ჯამი (HIDE)'!$B$13,C454='ჯამი (HIDE)'!$B$14),"",D454-G454)</f>
        <v>0</v>
      </c>
      <c r="I454" s="27" t="str">
        <f>IF(AND(D454=0,G454=0),"",IF(OR(C454='ჯამი (HIDE)'!$B$11,C454='ჯამი (HIDE)'!$B$12,C454='ჯამი (HIDE)'!$B$13,C454='ჯამი (HIDE)'!$B$14),"",G454/D454))</f>
        <v/>
      </c>
    </row>
    <row r="455" spans="1:9" ht="16.5" hidden="1" thickTop="1" thickBot="1">
      <c r="A455" t="s">
        <v>199</v>
      </c>
      <c r="B455" s="34"/>
      <c r="C455" s="7" t="s">
        <v>8</v>
      </c>
      <c r="D455" s="14">
        <v>0</v>
      </c>
      <c r="E455" s="14"/>
      <c r="F455" s="14">
        <f>სააგენტო!F167</f>
        <v>0</v>
      </c>
      <c r="G455" s="14">
        <f t="shared" si="113"/>
        <v>0</v>
      </c>
      <c r="H455" s="14">
        <f>IF(OR(C455='ჯამი (HIDE)'!$B$11,C455='ჯამი (HIDE)'!$B$12,C455='ჯამი (HIDE)'!$B$13,C455='ჯამი (HIDE)'!$B$14),"",D455-G455)</f>
        <v>0</v>
      </c>
      <c r="I455" s="27" t="str">
        <f>IF(AND(D455=0,G455=0),"",IF(OR(C455='ჯამი (HIDE)'!$B$11,C455='ჯამი (HIDE)'!$B$12,C455='ჯამი (HIDE)'!$B$13,C455='ჯამი (HIDE)'!$B$14),"",G455/D455))</f>
        <v/>
      </c>
    </row>
    <row r="456" spans="1:9" ht="16.5" hidden="1" thickTop="1" thickBot="1">
      <c r="A456" t="s">
        <v>199</v>
      </c>
      <c r="B456" s="34"/>
      <c r="C456" s="7" t="s">
        <v>9</v>
      </c>
      <c r="D456" s="14">
        <v>0</v>
      </c>
      <c r="E456" s="14"/>
      <c r="F456" s="14">
        <f>სააგენტო!F168</f>
        <v>0</v>
      </c>
      <c r="G456" s="14">
        <f t="shared" si="113"/>
        <v>0</v>
      </c>
      <c r="H456" s="14">
        <f>IF(OR(C456='ჯამი (HIDE)'!$B$11,C456='ჯამი (HIDE)'!$B$12,C456='ჯამი (HIDE)'!$B$13,C456='ჯამი (HIDE)'!$B$14),"",D456-G456)</f>
        <v>0</v>
      </c>
      <c r="I456" s="27" t="str">
        <f>IF(AND(D456=0,G456=0),"",IF(OR(C456='ჯამი (HIDE)'!$B$11,C456='ჯამი (HIDE)'!$B$12,C456='ჯამი (HIDE)'!$B$13,C456='ჯამი (HIDE)'!$B$14),"",G456/D456))</f>
        <v/>
      </c>
    </row>
    <row r="457" spans="1:9" ht="16.5" hidden="1" thickTop="1" thickBot="1">
      <c r="A457" t="s">
        <v>199</v>
      </c>
      <c r="B457" s="34"/>
      <c r="C457" s="7" t="s">
        <v>10</v>
      </c>
      <c r="D457" s="14">
        <v>0</v>
      </c>
      <c r="E457" s="14"/>
      <c r="F457" s="14">
        <f>სააგენტო!F169</f>
        <v>0</v>
      </c>
      <c r="G457" s="14">
        <f t="shared" si="113"/>
        <v>0</v>
      </c>
      <c r="H457" s="14">
        <f>IF(OR(C457='ჯამი (HIDE)'!$B$11,C457='ჯამი (HIDE)'!$B$12,C457='ჯამი (HIDE)'!$B$13,C457='ჯამი (HIDE)'!$B$14),"",D457-G457)</f>
        <v>0</v>
      </c>
      <c r="I457" s="27" t="str">
        <f>IF(AND(D457=0,G457=0),"",IF(OR(C457='ჯამი (HIDE)'!$B$11,C457='ჯამი (HIDE)'!$B$12,C457='ჯამი (HIDE)'!$B$13,C457='ჯამი (HIDE)'!$B$14),"",G457/D457))</f>
        <v/>
      </c>
    </row>
    <row r="458" spans="1:9" ht="16.5" hidden="1" thickTop="1" thickBot="1">
      <c r="A458" t="s">
        <v>199</v>
      </c>
      <c r="B458" s="34"/>
      <c r="C458" s="7" t="s">
        <v>11</v>
      </c>
      <c r="D458" s="14">
        <v>1605600</v>
      </c>
      <c r="E458" s="14">
        <v>1070065</v>
      </c>
      <c r="F458" s="14">
        <f>სააგენტო!F170</f>
        <v>550000</v>
      </c>
      <c r="G458" s="14">
        <f t="shared" si="113"/>
        <v>1620065</v>
      </c>
      <c r="H458" s="14">
        <f>IF(OR(C458='ჯამი (HIDE)'!$B$11,C458='ჯამი (HIDE)'!$B$12,C458='ჯამი (HIDE)'!$B$13,C458='ჯამი (HIDE)'!$B$14),"",D458-G458)</f>
        <v>-14465</v>
      </c>
      <c r="I458" s="27">
        <f>IF(AND(D458=0,G458=0),"",IF(OR(C458='ჯამი (HIDE)'!$B$11,C458='ჯამი (HIDE)'!$B$12,C458='ჯამი (HIDE)'!$B$13,C458='ჯამი (HIDE)'!$B$14),"",G458/D458))</f>
        <v>1.0090090931738913</v>
      </c>
    </row>
    <row r="459" spans="1:9" ht="16.5" hidden="1" thickTop="1" thickBot="1">
      <c r="A459" t="s">
        <v>199</v>
      </c>
      <c r="B459" s="34"/>
      <c r="C459" s="7" t="s">
        <v>12</v>
      </c>
      <c r="D459" s="14">
        <v>0</v>
      </c>
      <c r="E459" s="14"/>
      <c r="F459" s="14">
        <f>სააგენტო!F171</f>
        <v>0</v>
      </c>
      <c r="G459" s="14">
        <f t="shared" si="113"/>
        <v>0</v>
      </c>
      <c r="H459" s="14">
        <f>IF(OR(C459='ჯამი (HIDE)'!$B$11,C459='ჯამი (HIDE)'!$B$12,C459='ჯამი (HIDE)'!$B$13,C459='ჯამი (HIDE)'!$B$14),"",D459-G459)</f>
        <v>0</v>
      </c>
      <c r="I459" s="27" t="str">
        <f>IF(AND(D459=0,G459=0),"",IF(OR(C459='ჯამი (HIDE)'!$B$11,C459='ჯამი (HIDE)'!$B$12,C459='ჯამი (HIDE)'!$B$13,C459='ჯამი (HIDE)'!$B$14),"",G459/D459))</f>
        <v/>
      </c>
    </row>
    <row r="460" spans="1:9" ht="16.5" hidden="1" thickTop="1" thickBot="1">
      <c r="A460" t="s">
        <v>199</v>
      </c>
      <c r="B460" s="33"/>
      <c r="C460" s="5" t="s">
        <v>13</v>
      </c>
      <c r="D460" s="13">
        <v>0</v>
      </c>
      <c r="E460" s="13"/>
      <c r="F460" s="13">
        <f>სააგენტო!F172</f>
        <v>0</v>
      </c>
      <c r="G460" s="13">
        <f t="shared" si="113"/>
        <v>0</v>
      </c>
      <c r="H460" s="13">
        <f>IF(OR(C460='ჯამი (HIDE)'!$B$11,C460='ჯამი (HIDE)'!$B$12,C460='ჯამი (HIDE)'!$B$13,C460='ჯამი (HIDE)'!$B$14),"",D460-G460)</f>
        <v>0</v>
      </c>
      <c r="I460" s="26" t="str">
        <f>IF(AND(D460=0,G460=0),"",IF(OR(C460='ჯამი (HIDE)'!$B$11,C460='ჯამი (HIDE)'!$B$12,C460='ჯამი (HIDE)'!$B$13,C460='ჯამი (HIDE)'!$B$14),"",G460/D460))</f>
        <v/>
      </c>
    </row>
    <row r="461" spans="1:9" ht="16.5" hidden="1" thickTop="1" thickBot="1">
      <c r="A461" t="s">
        <v>199</v>
      </c>
      <c r="B461" s="33"/>
      <c r="C461" s="5" t="s">
        <v>14</v>
      </c>
      <c r="D461" s="13">
        <v>0</v>
      </c>
      <c r="E461" s="13"/>
      <c r="F461" s="13">
        <f>სააგენტო!F173</f>
        <v>0</v>
      </c>
      <c r="G461" s="13">
        <f t="shared" si="113"/>
        <v>0</v>
      </c>
      <c r="H461" s="13">
        <f>IF(OR(C461='ჯამი (HIDE)'!$B$11,C461='ჯამი (HIDE)'!$B$12,C461='ჯამი (HIDE)'!$B$13,C461='ჯამი (HIDE)'!$B$14),"",D461-G461)</f>
        <v>0</v>
      </c>
      <c r="I461" s="26" t="str">
        <f>IF(AND(D461=0,G461=0),"",IF(OR(C461='ჯამი (HIDE)'!$B$11,C461='ჯამი (HIDE)'!$B$12,C461='ჯამი (HIDE)'!$B$13,C461='ჯამი (HIDE)'!$B$14),"",G461/D461))</f>
        <v/>
      </c>
    </row>
    <row r="462" spans="1:9" ht="16.5" hidden="1" thickTop="1" thickBot="1">
      <c r="A462" t="s">
        <v>199</v>
      </c>
      <c r="B462" s="35"/>
      <c r="C462" s="9" t="s">
        <v>15</v>
      </c>
      <c r="D462" s="15">
        <v>0</v>
      </c>
      <c r="E462" s="15"/>
      <c r="F462" s="15">
        <f>სააგენტო!F174</f>
        <v>0</v>
      </c>
      <c r="G462" s="15">
        <f t="shared" si="113"/>
        <v>0</v>
      </c>
      <c r="H462" s="15">
        <f>IF(OR(C462='ჯამი (HIDE)'!$B$11,C462='ჯამი (HIDE)'!$B$12,C462='ჯამი (HIDE)'!$B$13,C462='ჯამი (HIDE)'!$B$14),"",D462-G462)</f>
        <v>0</v>
      </c>
      <c r="I462" s="28" t="str">
        <f>IF(AND(D462=0,G462=0),"",IF(OR(C462='ჯამი (HIDE)'!$B$11,C462='ჯამი (HIDE)'!$B$12,C462='ჯამი (HIDE)'!$B$13,C462='ჯამი (HIDE)'!$B$14),"",G462/D462))</f>
        <v/>
      </c>
    </row>
    <row r="463" spans="1:9" ht="31.5" customHeight="1" thickTop="1" thickBot="1">
      <c r="A463" t="str">
        <f t="shared" ref="A463" si="114">IF(OR(D463&lt;&gt;0,G463&lt;&gt;0,),"a","b")</f>
        <v>a</v>
      </c>
      <c r="B463" s="2" t="s">
        <v>83</v>
      </c>
      <c r="C463" s="24" t="s">
        <v>84</v>
      </c>
      <c r="D463" s="3">
        <v>650000</v>
      </c>
      <c r="E463" s="3">
        <f>SUM(E464,E472,E473,E474)</f>
        <v>184464</v>
      </c>
      <c r="F463" s="3">
        <f>სააგენტო!F175</f>
        <v>400000</v>
      </c>
      <c r="G463" s="3">
        <f t="shared" si="113"/>
        <v>584464</v>
      </c>
      <c r="H463" s="3">
        <f>IF(OR(C463='ჯამი (HIDE)'!$B$11,C463='ჯამი (HIDE)'!$B$12,C463='ჯამი (HIDE)'!$B$13,C463='ჯამი (HIDE)'!$B$14),"",D463-G463)</f>
        <v>65536</v>
      </c>
      <c r="I463" s="25">
        <f>IF(AND(D463=0,G463=0),"",IF(OR(C463='ჯამი (HIDE)'!$B$11,C463='ჯამი (HIDE)'!$B$12,C463='ჯამი (HIDE)'!$B$13,C463='ჯამი (HIDE)'!$B$14),"",G463/D463))</f>
        <v>0.8991753846153846</v>
      </c>
    </row>
    <row r="464" spans="1:9" ht="16.5" hidden="1" thickTop="1" thickBot="1">
      <c r="A464" t="s">
        <v>199</v>
      </c>
      <c r="B464" s="33"/>
      <c r="C464" s="5" t="s">
        <v>5</v>
      </c>
      <c r="D464" s="13">
        <v>650000</v>
      </c>
      <c r="E464" s="13">
        <f>SUM(E465:E471)</f>
        <v>184464</v>
      </c>
      <c r="F464" s="13">
        <f>სააგენტო!F176</f>
        <v>400000</v>
      </c>
      <c r="G464" s="13">
        <f t="shared" si="113"/>
        <v>584464</v>
      </c>
      <c r="H464" s="13">
        <f>IF(OR(C464='ჯამი (HIDE)'!$B$11,C464='ჯამი (HIDE)'!$B$12,C464='ჯამი (HIDE)'!$B$13,C464='ჯამი (HIDE)'!$B$14),"",D464-G464)</f>
        <v>65536</v>
      </c>
      <c r="I464" s="26">
        <f>IF(AND(D464=0,G464=0),"",IF(OR(C464='ჯამი (HIDE)'!$B$11,C464='ჯამი (HIDE)'!$B$12,C464='ჯამი (HIDE)'!$B$13,C464='ჯამი (HIDE)'!$B$14),"",G464/D464))</f>
        <v>0.8991753846153846</v>
      </c>
    </row>
    <row r="465" spans="1:9" ht="16.5" hidden="1" thickTop="1" thickBot="1">
      <c r="A465" t="s">
        <v>199</v>
      </c>
      <c r="B465" s="34"/>
      <c r="C465" s="7" t="s">
        <v>6</v>
      </c>
      <c r="D465" s="14">
        <v>0</v>
      </c>
      <c r="E465" s="14"/>
      <c r="F465" s="14">
        <f>სააგენტო!F177</f>
        <v>0</v>
      </c>
      <c r="G465" s="14">
        <f t="shared" si="113"/>
        <v>0</v>
      </c>
      <c r="H465" s="14">
        <f>IF(OR(C465='ჯამი (HIDE)'!$B$11,C465='ჯამი (HIDE)'!$B$12,C465='ჯამი (HIDE)'!$B$13,C465='ჯამი (HIDE)'!$B$14),"",D465-G465)</f>
        <v>0</v>
      </c>
      <c r="I465" s="27" t="str">
        <f>IF(AND(D465=0,G465=0),"",IF(OR(C465='ჯამი (HIDE)'!$B$11,C465='ჯამი (HIDE)'!$B$12,C465='ჯამი (HIDE)'!$B$13,C465='ჯამი (HIDE)'!$B$14),"",G465/D465))</f>
        <v/>
      </c>
    </row>
    <row r="466" spans="1:9" ht="16.5" hidden="1" thickTop="1" thickBot="1">
      <c r="A466" t="s">
        <v>199</v>
      </c>
      <c r="B466" s="34"/>
      <c r="C466" s="7" t="s">
        <v>7</v>
      </c>
      <c r="D466" s="14">
        <v>0</v>
      </c>
      <c r="E466" s="14"/>
      <c r="F466" s="14">
        <f>სააგენტო!F178</f>
        <v>0</v>
      </c>
      <c r="G466" s="14">
        <f t="shared" si="113"/>
        <v>0</v>
      </c>
      <c r="H466" s="14">
        <f>IF(OR(C466='ჯამი (HIDE)'!$B$11,C466='ჯამი (HIDE)'!$B$12,C466='ჯამი (HIDE)'!$B$13,C466='ჯამი (HIDE)'!$B$14),"",D466-G466)</f>
        <v>0</v>
      </c>
      <c r="I466" s="27" t="str">
        <f>IF(AND(D466=0,G466=0),"",IF(OR(C466='ჯამი (HIDE)'!$B$11,C466='ჯამი (HIDE)'!$B$12,C466='ჯამი (HIDE)'!$B$13,C466='ჯამი (HIDE)'!$B$14),"",G466/D466))</f>
        <v/>
      </c>
    </row>
    <row r="467" spans="1:9" ht="16.5" hidden="1" thickTop="1" thickBot="1">
      <c r="A467" t="s">
        <v>199</v>
      </c>
      <c r="B467" s="34"/>
      <c r="C467" s="7" t="s">
        <v>8</v>
      </c>
      <c r="D467" s="14">
        <v>0</v>
      </c>
      <c r="E467" s="14"/>
      <c r="F467" s="14">
        <f>სააგენტო!F179</f>
        <v>0</v>
      </c>
      <c r="G467" s="14">
        <f t="shared" si="113"/>
        <v>0</v>
      </c>
      <c r="H467" s="14">
        <f>IF(OR(C467='ჯამი (HIDE)'!$B$11,C467='ჯამი (HIDE)'!$B$12,C467='ჯამი (HIDE)'!$B$13,C467='ჯამი (HIDE)'!$B$14),"",D467-G467)</f>
        <v>0</v>
      </c>
      <c r="I467" s="27" t="str">
        <f>IF(AND(D467=0,G467=0),"",IF(OR(C467='ჯამი (HIDE)'!$B$11,C467='ჯამი (HIDE)'!$B$12,C467='ჯამი (HIDE)'!$B$13,C467='ჯამი (HIDE)'!$B$14),"",G467/D467))</f>
        <v/>
      </c>
    </row>
    <row r="468" spans="1:9" ht="16.5" hidden="1" thickTop="1" thickBot="1">
      <c r="A468" t="s">
        <v>199</v>
      </c>
      <c r="B468" s="34"/>
      <c r="C468" s="7" t="s">
        <v>9</v>
      </c>
      <c r="D468" s="14">
        <v>0</v>
      </c>
      <c r="E468" s="14"/>
      <c r="F468" s="14">
        <f>სააგენტო!F180</f>
        <v>0</v>
      </c>
      <c r="G468" s="14">
        <f t="shared" si="113"/>
        <v>0</v>
      </c>
      <c r="H468" s="14">
        <f>IF(OR(C468='ჯამი (HIDE)'!$B$11,C468='ჯამი (HIDE)'!$B$12,C468='ჯამი (HIDE)'!$B$13,C468='ჯამი (HIDE)'!$B$14),"",D468-G468)</f>
        <v>0</v>
      </c>
      <c r="I468" s="27" t="str">
        <f>IF(AND(D468=0,G468=0),"",IF(OR(C468='ჯამი (HIDE)'!$B$11,C468='ჯამი (HIDE)'!$B$12,C468='ჯამი (HIDE)'!$B$13,C468='ჯამი (HIDE)'!$B$14),"",G468/D468))</f>
        <v/>
      </c>
    </row>
    <row r="469" spans="1:9" ht="16.5" hidden="1" thickTop="1" thickBot="1">
      <c r="A469" t="s">
        <v>199</v>
      </c>
      <c r="B469" s="34"/>
      <c r="C469" s="7" t="s">
        <v>10</v>
      </c>
      <c r="D469" s="14">
        <v>0</v>
      </c>
      <c r="E469" s="14"/>
      <c r="F469" s="14">
        <f>სააგენტო!F181</f>
        <v>0</v>
      </c>
      <c r="G469" s="14">
        <f t="shared" si="113"/>
        <v>0</v>
      </c>
      <c r="H469" s="14">
        <f>IF(OR(C469='ჯამი (HIDE)'!$B$11,C469='ჯამი (HIDE)'!$B$12,C469='ჯამი (HIDE)'!$B$13,C469='ჯამი (HIDE)'!$B$14),"",D469-G469)</f>
        <v>0</v>
      </c>
      <c r="I469" s="27" t="str">
        <f>IF(AND(D469=0,G469=0),"",IF(OR(C469='ჯამი (HIDE)'!$B$11,C469='ჯამი (HIDE)'!$B$12,C469='ჯამი (HIDE)'!$B$13,C469='ჯამი (HIDE)'!$B$14),"",G469/D469))</f>
        <v/>
      </c>
    </row>
    <row r="470" spans="1:9" ht="16.5" hidden="1" thickTop="1" thickBot="1">
      <c r="A470" t="s">
        <v>199</v>
      </c>
      <c r="B470" s="34"/>
      <c r="C470" s="7" t="s">
        <v>11</v>
      </c>
      <c r="D470" s="14">
        <v>650000</v>
      </c>
      <c r="E470" s="14">
        <v>184464</v>
      </c>
      <c r="F470" s="14">
        <f>სააგენტო!F182</f>
        <v>400000</v>
      </c>
      <c r="G470" s="14">
        <f t="shared" si="113"/>
        <v>584464</v>
      </c>
      <c r="H470" s="14">
        <f>IF(OR(C470='ჯამი (HIDE)'!$B$11,C470='ჯამი (HIDE)'!$B$12,C470='ჯამი (HIDE)'!$B$13,C470='ჯამი (HIDE)'!$B$14),"",D470-G470)</f>
        <v>65536</v>
      </c>
      <c r="I470" s="27">
        <f>IF(AND(D470=0,G470=0),"",IF(OR(C470='ჯამი (HIDE)'!$B$11,C470='ჯამი (HIDE)'!$B$12,C470='ჯამი (HIDE)'!$B$13,C470='ჯამი (HIDE)'!$B$14),"",G470/D470))</f>
        <v>0.8991753846153846</v>
      </c>
    </row>
    <row r="471" spans="1:9" ht="16.5" hidden="1" thickTop="1" thickBot="1">
      <c r="A471" t="s">
        <v>199</v>
      </c>
      <c r="B471" s="34"/>
      <c r="C471" s="7" t="s">
        <v>12</v>
      </c>
      <c r="D471" s="14">
        <v>0</v>
      </c>
      <c r="E471" s="14"/>
      <c r="F471" s="14">
        <f>სააგენტო!F183</f>
        <v>0</v>
      </c>
      <c r="G471" s="14">
        <f t="shared" si="113"/>
        <v>0</v>
      </c>
      <c r="H471" s="14">
        <f>IF(OR(C471='ჯამი (HIDE)'!$B$11,C471='ჯამი (HIDE)'!$B$12,C471='ჯამი (HIDE)'!$B$13,C471='ჯამი (HIDE)'!$B$14),"",D471-G471)</f>
        <v>0</v>
      </c>
      <c r="I471" s="27" t="str">
        <f>IF(AND(D471=0,G471=0),"",IF(OR(C471='ჯამი (HIDE)'!$B$11,C471='ჯამი (HIDE)'!$B$12,C471='ჯამი (HIDE)'!$B$13,C471='ჯამი (HIDE)'!$B$14),"",G471/D471))</f>
        <v/>
      </c>
    </row>
    <row r="472" spans="1:9" ht="16.5" hidden="1" thickTop="1" thickBot="1">
      <c r="A472" t="s">
        <v>199</v>
      </c>
      <c r="B472" s="33"/>
      <c r="C472" s="5" t="s">
        <v>13</v>
      </c>
      <c r="D472" s="13">
        <v>0</v>
      </c>
      <c r="E472" s="13"/>
      <c r="F472" s="13">
        <f>სააგენტო!F184</f>
        <v>0</v>
      </c>
      <c r="G472" s="13">
        <f t="shared" si="113"/>
        <v>0</v>
      </c>
      <c r="H472" s="13">
        <f>IF(OR(C472='ჯამი (HIDE)'!$B$11,C472='ჯამი (HIDE)'!$B$12,C472='ჯამი (HIDE)'!$B$13,C472='ჯამი (HIDE)'!$B$14),"",D472-G472)</f>
        <v>0</v>
      </c>
      <c r="I472" s="26" t="str">
        <f>IF(AND(D472=0,G472=0),"",IF(OR(C472='ჯამი (HIDE)'!$B$11,C472='ჯამი (HIDE)'!$B$12,C472='ჯამი (HIDE)'!$B$13,C472='ჯამი (HIDE)'!$B$14),"",G472/D472))</f>
        <v/>
      </c>
    </row>
    <row r="473" spans="1:9" ht="16.5" hidden="1" thickTop="1" thickBot="1">
      <c r="A473" t="s">
        <v>199</v>
      </c>
      <c r="B473" s="33"/>
      <c r="C473" s="5" t="s">
        <v>14</v>
      </c>
      <c r="D473" s="13">
        <v>0</v>
      </c>
      <c r="E473" s="13"/>
      <c r="F473" s="13">
        <f>სააგენტო!F185</f>
        <v>0</v>
      </c>
      <c r="G473" s="13">
        <f t="shared" si="113"/>
        <v>0</v>
      </c>
      <c r="H473" s="13">
        <f>IF(OR(C473='ჯამი (HIDE)'!$B$11,C473='ჯამი (HIDE)'!$B$12,C473='ჯამი (HIDE)'!$B$13,C473='ჯამი (HIDE)'!$B$14),"",D473-G473)</f>
        <v>0</v>
      </c>
      <c r="I473" s="26" t="str">
        <f>IF(AND(D473=0,G473=0),"",IF(OR(C473='ჯამი (HIDE)'!$B$11,C473='ჯამი (HIDE)'!$B$12,C473='ჯამი (HIDE)'!$B$13,C473='ჯამი (HIDE)'!$B$14),"",G473/D473))</f>
        <v/>
      </c>
    </row>
    <row r="474" spans="1:9" ht="16.5" hidden="1" thickTop="1" thickBot="1">
      <c r="A474" t="s">
        <v>199</v>
      </c>
      <c r="B474" s="35"/>
      <c r="C474" s="9" t="s">
        <v>15</v>
      </c>
      <c r="D474" s="15">
        <v>0</v>
      </c>
      <c r="E474" s="15"/>
      <c r="F474" s="15">
        <f>სააგენტო!F186</f>
        <v>0</v>
      </c>
      <c r="G474" s="15">
        <f t="shared" si="113"/>
        <v>0</v>
      </c>
      <c r="H474" s="15">
        <f>IF(OR(C474='ჯამი (HIDE)'!$B$11,C474='ჯამი (HIDE)'!$B$12,C474='ჯამი (HIDE)'!$B$13,C474='ჯამი (HIDE)'!$B$14),"",D474-G474)</f>
        <v>0</v>
      </c>
      <c r="I474" s="28" t="str">
        <f>IF(AND(D474=0,G474=0),"",IF(OR(C474='ჯამი (HIDE)'!$B$11,C474='ჯამი (HIDE)'!$B$12,C474='ჯამი (HIDE)'!$B$13,C474='ჯამი (HIDE)'!$B$14),"",G474/D474))</f>
        <v/>
      </c>
    </row>
    <row r="475" spans="1:9" ht="31.5" thickTop="1" thickBot="1">
      <c r="A475" t="str">
        <f t="shared" ref="A475" si="115">IF(OR(D475&lt;&gt;0,G475&lt;&gt;0,),"a","b")</f>
        <v>a</v>
      </c>
      <c r="B475" s="2" t="s">
        <v>85</v>
      </c>
      <c r="C475" s="31" t="s">
        <v>86</v>
      </c>
      <c r="D475" s="3">
        <v>190000</v>
      </c>
      <c r="E475" s="3">
        <f>SUM(E476,E484,E485,E486)</f>
        <v>64532</v>
      </c>
      <c r="F475" s="3">
        <f>სააგენტო!F187</f>
        <v>98991</v>
      </c>
      <c r="G475" s="3">
        <f t="shared" si="113"/>
        <v>163523</v>
      </c>
      <c r="H475" s="3">
        <f>IF(OR(C475='ჯამი (HIDE)'!$B$11,C475='ჯამი (HIDE)'!$B$12,C475='ჯამი (HIDE)'!$B$13,C475='ჯამი (HIDE)'!$B$14),"",D475-G475)</f>
        <v>26477</v>
      </c>
      <c r="I475" s="25">
        <f>IF(AND(D475=0,G475=0),"",IF(OR(C475='ჯამი (HIDE)'!$B$11,C475='ჯამი (HIDE)'!$B$12,C475='ჯამი (HIDE)'!$B$13,C475='ჯამი (HIDE)'!$B$14),"",G475/D475))</f>
        <v>0.86064736842105261</v>
      </c>
    </row>
    <row r="476" spans="1:9" ht="16.5" hidden="1" thickTop="1" thickBot="1">
      <c r="A476" t="s">
        <v>199</v>
      </c>
      <c r="B476" s="33"/>
      <c r="C476" s="5" t="s">
        <v>5</v>
      </c>
      <c r="D476" s="13">
        <v>190000</v>
      </c>
      <c r="E476" s="13">
        <f>SUM(E477:E483)</f>
        <v>64532</v>
      </c>
      <c r="F476" s="13">
        <f>სააგენტო!F188</f>
        <v>98991</v>
      </c>
      <c r="G476" s="13">
        <f t="shared" si="113"/>
        <v>163523</v>
      </c>
      <c r="H476" s="13">
        <f>IF(OR(C476='ჯამი (HIDE)'!$B$11,C476='ჯამი (HIDE)'!$B$12,C476='ჯამი (HIDE)'!$B$13,C476='ჯამი (HIDE)'!$B$14),"",D476-G476)</f>
        <v>26477</v>
      </c>
      <c r="I476" s="26">
        <f>IF(AND(D476=0,G476=0),"",IF(OR(C476='ჯამი (HIDE)'!$B$11,C476='ჯამი (HIDE)'!$B$12,C476='ჯამი (HIDE)'!$B$13,C476='ჯამი (HIDE)'!$B$14),"",G476/D476))</f>
        <v>0.86064736842105261</v>
      </c>
    </row>
    <row r="477" spans="1:9" ht="16.5" hidden="1" thickTop="1" thickBot="1">
      <c r="A477" t="s">
        <v>199</v>
      </c>
      <c r="B477" s="34"/>
      <c r="C477" s="7" t="s">
        <v>6</v>
      </c>
      <c r="D477" s="14">
        <v>0</v>
      </c>
      <c r="E477" s="14"/>
      <c r="F477" s="14">
        <f>სააგენტო!F189</f>
        <v>0</v>
      </c>
      <c r="G477" s="14">
        <f t="shared" si="113"/>
        <v>0</v>
      </c>
      <c r="H477" s="14">
        <f>IF(OR(C477='ჯამი (HIDE)'!$B$11,C477='ჯამი (HIDE)'!$B$12,C477='ჯამი (HIDE)'!$B$13,C477='ჯამი (HIDE)'!$B$14),"",D477-G477)</f>
        <v>0</v>
      </c>
      <c r="I477" s="27" t="str">
        <f>IF(AND(D477=0,G477=0),"",IF(OR(C477='ჯამი (HIDE)'!$B$11,C477='ჯამი (HIDE)'!$B$12,C477='ჯამი (HIDE)'!$B$13,C477='ჯამი (HIDE)'!$B$14),"",G477/D477))</f>
        <v/>
      </c>
    </row>
    <row r="478" spans="1:9" ht="16.5" hidden="1" thickTop="1" thickBot="1">
      <c r="A478" t="s">
        <v>199</v>
      </c>
      <c r="B478" s="34"/>
      <c r="C478" s="7" t="s">
        <v>7</v>
      </c>
      <c r="D478" s="14">
        <v>190000</v>
      </c>
      <c r="E478" s="14">
        <v>64532</v>
      </c>
      <c r="F478" s="14">
        <f>სააგენტო!F190</f>
        <v>98991</v>
      </c>
      <c r="G478" s="14">
        <f t="shared" si="113"/>
        <v>163523</v>
      </c>
      <c r="H478" s="14">
        <f>IF(OR(C478='ჯამი (HIDE)'!$B$11,C478='ჯამი (HIDE)'!$B$12,C478='ჯამი (HIDE)'!$B$13,C478='ჯამი (HIDE)'!$B$14),"",D478-G478)</f>
        <v>26477</v>
      </c>
      <c r="I478" s="27">
        <f>IF(AND(D478=0,G478=0),"",IF(OR(C478='ჯამი (HIDE)'!$B$11,C478='ჯამი (HIDE)'!$B$12,C478='ჯამი (HIDE)'!$B$13,C478='ჯამი (HIDE)'!$B$14),"",G478/D478))</f>
        <v>0.86064736842105261</v>
      </c>
    </row>
    <row r="479" spans="1:9" ht="16.5" hidden="1" thickTop="1" thickBot="1">
      <c r="A479" t="s">
        <v>199</v>
      </c>
      <c r="B479" s="34"/>
      <c r="C479" s="7" t="s">
        <v>8</v>
      </c>
      <c r="D479" s="14">
        <v>0</v>
      </c>
      <c r="E479" s="14"/>
      <c r="F479" s="14">
        <f>სააგენტო!F191</f>
        <v>0</v>
      </c>
      <c r="G479" s="14">
        <f t="shared" si="113"/>
        <v>0</v>
      </c>
      <c r="H479" s="14">
        <f>IF(OR(C479='ჯამი (HIDE)'!$B$11,C479='ჯამი (HIDE)'!$B$12,C479='ჯამი (HIDE)'!$B$13,C479='ჯამი (HIDE)'!$B$14),"",D479-G479)</f>
        <v>0</v>
      </c>
      <c r="I479" s="27" t="str">
        <f>IF(AND(D479=0,G479=0),"",IF(OR(C479='ჯამი (HIDE)'!$B$11,C479='ჯამი (HIDE)'!$B$12,C479='ჯამი (HIDE)'!$B$13,C479='ჯამი (HIDE)'!$B$14),"",G479/D479))</f>
        <v/>
      </c>
    </row>
    <row r="480" spans="1:9" ht="16.5" hidden="1" thickTop="1" thickBot="1">
      <c r="A480" t="s">
        <v>199</v>
      </c>
      <c r="B480" s="34"/>
      <c r="C480" s="7" t="s">
        <v>9</v>
      </c>
      <c r="D480" s="14">
        <v>0</v>
      </c>
      <c r="E480" s="14"/>
      <c r="F480" s="14">
        <f>სააგენტო!F192</f>
        <v>0</v>
      </c>
      <c r="G480" s="14">
        <f t="shared" si="113"/>
        <v>0</v>
      </c>
      <c r="H480" s="14">
        <f>IF(OR(C480='ჯამი (HIDE)'!$B$11,C480='ჯამი (HIDE)'!$B$12,C480='ჯამი (HIDE)'!$B$13,C480='ჯამი (HIDE)'!$B$14),"",D480-G480)</f>
        <v>0</v>
      </c>
      <c r="I480" s="27" t="str">
        <f>IF(AND(D480=0,G480=0),"",IF(OR(C480='ჯამი (HIDE)'!$B$11,C480='ჯამი (HIDE)'!$B$12,C480='ჯამი (HIDE)'!$B$13,C480='ჯამი (HIDE)'!$B$14),"",G480/D480))</f>
        <v/>
      </c>
    </row>
    <row r="481" spans="1:9" ht="16.5" hidden="1" thickTop="1" thickBot="1">
      <c r="A481" t="s">
        <v>199</v>
      </c>
      <c r="B481" s="34"/>
      <c r="C481" s="7" t="s">
        <v>10</v>
      </c>
      <c r="D481" s="14">
        <v>0</v>
      </c>
      <c r="E481" s="14"/>
      <c r="F481" s="14">
        <f>სააგენტო!F193</f>
        <v>0</v>
      </c>
      <c r="G481" s="14">
        <f t="shared" si="113"/>
        <v>0</v>
      </c>
      <c r="H481" s="14">
        <f>IF(OR(C481='ჯამი (HIDE)'!$B$11,C481='ჯამი (HIDE)'!$B$12,C481='ჯამი (HIDE)'!$B$13,C481='ჯამი (HIDE)'!$B$14),"",D481-G481)</f>
        <v>0</v>
      </c>
      <c r="I481" s="27" t="str">
        <f>IF(AND(D481=0,G481=0),"",IF(OR(C481='ჯამი (HIDE)'!$B$11,C481='ჯამი (HIDE)'!$B$12,C481='ჯამი (HIDE)'!$B$13,C481='ჯამი (HIDE)'!$B$14),"",G481/D481))</f>
        <v/>
      </c>
    </row>
    <row r="482" spans="1:9" ht="16.5" hidden="1" thickTop="1" thickBot="1">
      <c r="A482" t="s">
        <v>199</v>
      </c>
      <c r="B482" s="34"/>
      <c r="C482" s="7" t="s">
        <v>11</v>
      </c>
      <c r="D482" s="14">
        <v>0</v>
      </c>
      <c r="E482" s="14"/>
      <c r="F482" s="14">
        <f>სააგენტო!F194</f>
        <v>0</v>
      </c>
      <c r="G482" s="14">
        <f t="shared" si="113"/>
        <v>0</v>
      </c>
      <c r="H482" s="14">
        <f>IF(OR(C482='ჯამი (HIDE)'!$B$11,C482='ჯამი (HIDE)'!$B$12,C482='ჯამი (HIDE)'!$B$13,C482='ჯამი (HIDE)'!$B$14),"",D482-G482)</f>
        <v>0</v>
      </c>
      <c r="I482" s="27" t="str">
        <f>IF(AND(D482=0,G482=0),"",IF(OR(C482='ჯამი (HIDE)'!$B$11,C482='ჯამი (HIDE)'!$B$12,C482='ჯამი (HIDE)'!$B$13,C482='ჯამი (HIDE)'!$B$14),"",G482/D482))</f>
        <v/>
      </c>
    </row>
    <row r="483" spans="1:9" ht="16.5" hidden="1" thickTop="1" thickBot="1">
      <c r="A483" t="s">
        <v>199</v>
      </c>
      <c r="B483" s="34"/>
      <c r="C483" s="7" t="s">
        <v>12</v>
      </c>
      <c r="D483" s="14">
        <v>0</v>
      </c>
      <c r="E483" s="14"/>
      <c r="F483" s="14">
        <f>სააგენტო!F195</f>
        <v>0</v>
      </c>
      <c r="G483" s="14">
        <f t="shared" si="113"/>
        <v>0</v>
      </c>
      <c r="H483" s="14">
        <f>IF(OR(C483='ჯამი (HIDE)'!$B$11,C483='ჯამი (HIDE)'!$B$12,C483='ჯამი (HIDE)'!$B$13,C483='ჯამი (HIDE)'!$B$14),"",D483-G483)</f>
        <v>0</v>
      </c>
      <c r="I483" s="27" t="str">
        <f>IF(AND(D483=0,G483=0),"",IF(OR(C483='ჯამი (HIDE)'!$B$11,C483='ჯამი (HIDE)'!$B$12,C483='ჯამი (HIDE)'!$B$13,C483='ჯამი (HIDE)'!$B$14),"",G483/D483))</f>
        <v/>
      </c>
    </row>
    <row r="484" spans="1:9" ht="16.5" hidden="1" thickTop="1" thickBot="1">
      <c r="A484" t="s">
        <v>199</v>
      </c>
      <c r="B484" s="33"/>
      <c r="C484" s="5" t="s">
        <v>13</v>
      </c>
      <c r="D484" s="13">
        <v>0</v>
      </c>
      <c r="E484" s="13"/>
      <c r="F484" s="13">
        <f>სააგენტო!F196</f>
        <v>0</v>
      </c>
      <c r="G484" s="13">
        <f t="shared" si="113"/>
        <v>0</v>
      </c>
      <c r="H484" s="13">
        <f>IF(OR(C484='ჯამი (HIDE)'!$B$11,C484='ჯამი (HIDE)'!$B$12,C484='ჯამი (HIDE)'!$B$13,C484='ჯამი (HIDE)'!$B$14),"",D484-G484)</f>
        <v>0</v>
      </c>
      <c r="I484" s="26" t="str">
        <f>IF(AND(D484=0,G484=0),"",IF(OR(C484='ჯამი (HIDE)'!$B$11,C484='ჯამი (HIDE)'!$B$12,C484='ჯამი (HIDE)'!$B$13,C484='ჯამი (HIDE)'!$B$14),"",G484/D484))</f>
        <v/>
      </c>
    </row>
    <row r="485" spans="1:9" ht="16.5" hidden="1" thickTop="1" thickBot="1">
      <c r="A485" t="s">
        <v>199</v>
      </c>
      <c r="B485" s="33"/>
      <c r="C485" s="5" t="s">
        <v>14</v>
      </c>
      <c r="D485" s="13">
        <v>0</v>
      </c>
      <c r="E485" s="13"/>
      <c r="F485" s="13">
        <f>სააგენტო!F197</f>
        <v>0</v>
      </c>
      <c r="G485" s="13">
        <f t="shared" si="113"/>
        <v>0</v>
      </c>
      <c r="H485" s="13">
        <f>IF(OR(C485='ჯამი (HIDE)'!$B$11,C485='ჯამი (HIDE)'!$B$12,C485='ჯამი (HIDE)'!$B$13,C485='ჯამი (HIDE)'!$B$14),"",D485-G485)</f>
        <v>0</v>
      </c>
      <c r="I485" s="26" t="str">
        <f>IF(AND(D485=0,G485=0),"",IF(OR(C485='ჯამი (HIDE)'!$B$11,C485='ჯამი (HIDE)'!$B$12,C485='ჯამი (HIDE)'!$B$13,C485='ჯამი (HIDE)'!$B$14),"",G485/D485))</f>
        <v/>
      </c>
    </row>
    <row r="486" spans="1:9" ht="16.5" hidden="1" thickTop="1" thickBot="1">
      <c r="A486" t="s">
        <v>199</v>
      </c>
      <c r="B486" s="35"/>
      <c r="C486" s="9" t="s">
        <v>15</v>
      </c>
      <c r="D486" s="15">
        <v>0</v>
      </c>
      <c r="E486" s="15"/>
      <c r="F486" s="15">
        <f>სააგენტო!F198</f>
        <v>0</v>
      </c>
      <c r="G486" s="15">
        <f t="shared" si="113"/>
        <v>0</v>
      </c>
      <c r="H486" s="15">
        <f>IF(OR(C486='ჯამი (HIDE)'!$B$11,C486='ჯამი (HIDE)'!$B$12,C486='ჯამი (HIDE)'!$B$13,C486='ჯამი (HIDE)'!$B$14),"",D486-G486)</f>
        <v>0</v>
      </c>
      <c r="I486" s="28" t="str">
        <f>IF(AND(D486=0,G486=0),"",IF(OR(C486='ჯამი (HIDE)'!$B$11,C486='ჯამი (HIDE)'!$B$12,C486='ჯამი (HIDE)'!$B$13,C486='ჯამი (HIDE)'!$B$14),"",G486/D486))</f>
        <v/>
      </c>
    </row>
    <row r="487" spans="1:9" ht="31.5" customHeight="1" thickTop="1" thickBot="1">
      <c r="A487" t="str">
        <f t="shared" ref="A487" si="116">IF(OR(D487&lt;&gt;0,G487&lt;&gt;0,),"a","b")</f>
        <v>a</v>
      </c>
      <c r="B487" s="2" t="s">
        <v>87</v>
      </c>
      <c r="C487" s="24" t="s">
        <v>88</v>
      </c>
      <c r="D487" s="3">
        <v>375000</v>
      </c>
      <c r="E487" s="3">
        <f>SUM(E488,E496,E497,E498)</f>
        <v>87972</v>
      </c>
      <c r="F487" s="3">
        <f>სააგენტო!F199</f>
        <v>178000</v>
      </c>
      <c r="G487" s="3">
        <f t="shared" si="113"/>
        <v>265972</v>
      </c>
      <c r="H487" s="3">
        <f>IF(OR(C487='ჯამი (HIDE)'!$B$11,C487='ჯამი (HIDE)'!$B$12,C487='ჯამი (HIDE)'!$B$13,C487='ჯამი (HIDE)'!$B$14),"",D487-G487)</f>
        <v>109028</v>
      </c>
      <c r="I487" s="25">
        <f>IF(AND(D487=0,G487=0),"",IF(OR(C487='ჯამი (HIDE)'!$B$11,C487='ჯამი (HIDE)'!$B$12,C487='ჯამი (HIDE)'!$B$13,C487='ჯამი (HIDE)'!$B$14),"",G487/D487))</f>
        <v>0.7092586666666667</v>
      </c>
    </row>
    <row r="488" spans="1:9" ht="16.5" hidden="1" thickTop="1" thickBot="1">
      <c r="A488" t="s">
        <v>199</v>
      </c>
      <c r="B488" s="33"/>
      <c r="C488" s="5" t="s">
        <v>5</v>
      </c>
      <c r="D488" s="13">
        <v>375000</v>
      </c>
      <c r="E488" s="13">
        <f>SUM(E489:E495)</f>
        <v>87972</v>
      </c>
      <c r="F488" s="13">
        <f>სააგენტო!F200</f>
        <v>178000</v>
      </c>
      <c r="G488" s="13">
        <f t="shared" si="113"/>
        <v>265972</v>
      </c>
      <c r="H488" s="13">
        <f>IF(OR(C488='ჯამი (HIDE)'!$B$11,C488='ჯამი (HIDE)'!$B$12,C488='ჯამი (HIDE)'!$B$13,C488='ჯამი (HIDE)'!$B$14),"",D488-G488)</f>
        <v>109028</v>
      </c>
      <c r="I488" s="26">
        <f>IF(AND(D488=0,G488=0),"",IF(OR(C488='ჯამი (HIDE)'!$B$11,C488='ჯამი (HIDE)'!$B$12,C488='ჯამი (HIDE)'!$B$13,C488='ჯამი (HIDE)'!$B$14),"",G488/D488))</f>
        <v>0.7092586666666667</v>
      </c>
    </row>
    <row r="489" spans="1:9" ht="16.5" hidden="1" thickTop="1" thickBot="1">
      <c r="A489" t="s">
        <v>199</v>
      </c>
      <c r="B489" s="34"/>
      <c r="C489" s="7" t="s">
        <v>6</v>
      </c>
      <c r="D489" s="14">
        <v>0</v>
      </c>
      <c r="E489" s="14"/>
      <c r="F489" s="14">
        <f>სააგენტო!F201</f>
        <v>0</v>
      </c>
      <c r="G489" s="14">
        <f t="shared" si="113"/>
        <v>0</v>
      </c>
      <c r="H489" s="14">
        <f>IF(OR(C489='ჯამი (HIDE)'!$B$11,C489='ჯამი (HIDE)'!$B$12,C489='ჯამი (HIDE)'!$B$13,C489='ჯამი (HIDE)'!$B$14),"",D489-G489)</f>
        <v>0</v>
      </c>
      <c r="I489" s="27" t="str">
        <f>IF(AND(D489=0,G489=0),"",IF(OR(C489='ჯამი (HIDE)'!$B$11,C489='ჯამი (HIDE)'!$B$12,C489='ჯამი (HIDE)'!$B$13,C489='ჯამი (HIDE)'!$B$14),"",G489/D489))</f>
        <v/>
      </c>
    </row>
    <row r="490" spans="1:9" ht="16.5" hidden="1" thickTop="1" thickBot="1">
      <c r="A490" t="s">
        <v>199</v>
      </c>
      <c r="B490" s="34"/>
      <c r="C490" s="7" t="s">
        <v>7</v>
      </c>
      <c r="D490" s="14">
        <v>0</v>
      </c>
      <c r="E490" s="14"/>
      <c r="F490" s="14">
        <f>სააგენტო!F202</f>
        <v>0</v>
      </c>
      <c r="G490" s="14">
        <f t="shared" si="113"/>
        <v>0</v>
      </c>
      <c r="H490" s="14">
        <f>IF(OR(C490='ჯამი (HIDE)'!$B$11,C490='ჯამი (HIDE)'!$B$12,C490='ჯამი (HIDE)'!$B$13,C490='ჯამი (HIDE)'!$B$14),"",D490-G490)</f>
        <v>0</v>
      </c>
      <c r="I490" s="27" t="str">
        <f>IF(AND(D490=0,G490=0),"",IF(OR(C490='ჯამი (HIDE)'!$B$11,C490='ჯამი (HIDE)'!$B$12,C490='ჯამი (HIDE)'!$B$13,C490='ჯამი (HIDE)'!$B$14),"",G490/D490))</f>
        <v/>
      </c>
    </row>
    <row r="491" spans="1:9" ht="16.5" hidden="1" thickTop="1" thickBot="1">
      <c r="A491" t="s">
        <v>199</v>
      </c>
      <c r="B491" s="34"/>
      <c r="C491" s="7" t="s">
        <v>8</v>
      </c>
      <c r="D491" s="14">
        <v>0</v>
      </c>
      <c r="E491" s="14"/>
      <c r="F491" s="14">
        <f>სააგენტო!F203</f>
        <v>0</v>
      </c>
      <c r="G491" s="14">
        <f t="shared" si="113"/>
        <v>0</v>
      </c>
      <c r="H491" s="14">
        <f>IF(OR(C491='ჯამი (HIDE)'!$B$11,C491='ჯამი (HIDE)'!$B$12,C491='ჯამი (HIDE)'!$B$13,C491='ჯამი (HIDE)'!$B$14),"",D491-G491)</f>
        <v>0</v>
      </c>
      <c r="I491" s="27" t="str">
        <f>IF(AND(D491=0,G491=0),"",IF(OR(C491='ჯამი (HIDE)'!$B$11,C491='ჯამი (HIDE)'!$B$12,C491='ჯამი (HIDE)'!$B$13,C491='ჯამი (HIDE)'!$B$14),"",G491/D491))</f>
        <v/>
      </c>
    </row>
    <row r="492" spans="1:9" ht="16.5" hidden="1" thickTop="1" thickBot="1">
      <c r="A492" t="s">
        <v>199</v>
      </c>
      <c r="B492" s="34"/>
      <c r="C492" s="7" t="s">
        <v>9</v>
      </c>
      <c r="D492" s="14">
        <v>0</v>
      </c>
      <c r="E492" s="14"/>
      <c r="F492" s="14">
        <f>სააგენტო!F204</f>
        <v>0</v>
      </c>
      <c r="G492" s="14">
        <f t="shared" si="113"/>
        <v>0</v>
      </c>
      <c r="H492" s="14">
        <f>IF(OR(C492='ჯამი (HIDE)'!$B$11,C492='ჯამი (HIDE)'!$B$12,C492='ჯამი (HIDE)'!$B$13,C492='ჯამი (HIDE)'!$B$14),"",D492-G492)</f>
        <v>0</v>
      </c>
      <c r="I492" s="27" t="str">
        <f>IF(AND(D492=0,G492=0),"",IF(OR(C492='ჯამი (HIDE)'!$B$11,C492='ჯამი (HIDE)'!$B$12,C492='ჯამი (HIDE)'!$B$13,C492='ჯამი (HIDE)'!$B$14),"",G492/D492))</f>
        <v/>
      </c>
    </row>
    <row r="493" spans="1:9" ht="16.5" hidden="1" thickTop="1" thickBot="1">
      <c r="A493" t="s">
        <v>199</v>
      </c>
      <c r="B493" s="34"/>
      <c r="C493" s="7" t="s">
        <v>10</v>
      </c>
      <c r="D493" s="14">
        <v>0</v>
      </c>
      <c r="E493" s="14"/>
      <c r="F493" s="14">
        <f>სააგენტო!F205</f>
        <v>0</v>
      </c>
      <c r="G493" s="14">
        <f t="shared" si="113"/>
        <v>0</v>
      </c>
      <c r="H493" s="14">
        <f>IF(OR(C493='ჯამი (HIDE)'!$B$11,C493='ჯამი (HIDE)'!$B$12,C493='ჯამი (HIDE)'!$B$13,C493='ჯამი (HIDE)'!$B$14),"",D493-G493)</f>
        <v>0</v>
      </c>
      <c r="I493" s="27" t="str">
        <f>IF(AND(D493=0,G493=0),"",IF(OR(C493='ჯამი (HIDE)'!$B$11,C493='ჯამი (HIDE)'!$B$12,C493='ჯამი (HIDE)'!$B$13,C493='ჯამი (HIDE)'!$B$14),"",G493/D493))</f>
        <v/>
      </c>
    </row>
    <row r="494" spans="1:9" ht="16.5" hidden="1" thickTop="1" thickBot="1">
      <c r="A494" t="s">
        <v>199</v>
      </c>
      <c r="B494" s="34"/>
      <c r="C494" s="7" t="s">
        <v>11</v>
      </c>
      <c r="D494" s="14">
        <v>375000</v>
      </c>
      <c r="E494" s="14">
        <v>87972</v>
      </c>
      <c r="F494" s="14">
        <f>სააგენტო!F206</f>
        <v>178000</v>
      </c>
      <c r="G494" s="14">
        <f t="shared" si="113"/>
        <v>265972</v>
      </c>
      <c r="H494" s="14">
        <f>IF(OR(C494='ჯამი (HIDE)'!$B$11,C494='ჯამი (HIDE)'!$B$12,C494='ჯამი (HIDE)'!$B$13,C494='ჯამი (HIDE)'!$B$14),"",D494-G494)</f>
        <v>109028</v>
      </c>
      <c r="I494" s="27">
        <f>IF(AND(D494=0,G494=0),"",IF(OR(C494='ჯამი (HIDE)'!$B$11,C494='ჯამი (HIDE)'!$B$12,C494='ჯამი (HIDE)'!$B$13,C494='ჯამი (HIDE)'!$B$14),"",G494/D494))</f>
        <v>0.7092586666666667</v>
      </c>
    </row>
    <row r="495" spans="1:9" ht="16.5" hidden="1" thickTop="1" thickBot="1">
      <c r="A495" t="s">
        <v>199</v>
      </c>
      <c r="B495" s="34"/>
      <c r="C495" s="7" t="s">
        <v>12</v>
      </c>
      <c r="D495" s="14">
        <v>0</v>
      </c>
      <c r="E495" s="14"/>
      <c r="F495" s="14">
        <f>სააგენტო!F207</f>
        <v>0</v>
      </c>
      <c r="G495" s="14">
        <f t="shared" si="113"/>
        <v>0</v>
      </c>
      <c r="H495" s="14">
        <f>IF(OR(C495='ჯამი (HIDE)'!$B$11,C495='ჯამი (HIDE)'!$B$12,C495='ჯამი (HIDE)'!$B$13,C495='ჯამი (HIDE)'!$B$14),"",D495-G495)</f>
        <v>0</v>
      </c>
      <c r="I495" s="27" t="str">
        <f>IF(AND(D495=0,G495=0),"",IF(OR(C495='ჯამი (HIDE)'!$B$11,C495='ჯამი (HIDE)'!$B$12,C495='ჯამი (HIDE)'!$B$13,C495='ჯამი (HIDE)'!$B$14),"",G495/D495))</f>
        <v/>
      </c>
    </row>
    <row r="496" spans="1:9" ht="16.5" hidden="1" thickTop="1" thickBot="1">
      <c r="A496" t="s">
        <v>199</v>
      </c>
      <c r="B496" s="33"/>
      <c r="C496" s="5" t="s">
        <v>13</v>
      </c>
      <c r="D496" s="13">
        <v>0</v>
      </c>
      <c r="E496" s="13"/>
      <c r="F496" s="13">
        <f>სააგენტო!F208</f>
        <v>0</v>
      </c>
      <c r="G496" s="13">
        <f t="shared" si="113"/>
        <v>0</v>
      </c>
      <c r="H496" s="13">
        <f>IF(OR(C496='ჯამი (HIDE)'!$B$11,C496='ჯამი (HIDE)'!$B$12,C496='ჯამი (HIDE)'!$B$13,C496='ჯამი (HIDE)'!$B$14),"",D496-G496)</f>
        <v>0</v>
      </c>
      <c r="I496" s="26" t="str">
        <f>IF(AND(D496=0,G496=0),"",IF(OR(C496='ჯამი (HIDE)'!$B$11,C496='ჯამი (HIDE)'!$B$12,C496='ჯამი (HIDE)'!$B$13,C496='ჯამი (HIDE)'!$B$14),"",G496/D496))</f>
        <v/>
      </c>
    </row>
    <row r="497" spans="1:9" ht="16.5" hidden="1" thickTop="1" thickBot="1">
      <c r="A497" t="s">
        <v>199</v>
      </c>
      <c r="B497" s="33"/>
      <c r="C497" s="5" t="s">
        <v>14</v>
      </c>
      <c r="D497" s="13">
        <v>0</v>
      </c>
      <c r="E497" s="13"/>
      <c r="F497" s="13">
        <f>სააგენტო!F209</f>
        <v>0</v>
      </c>
      <c r="G497" s="13">
        <f t="shared" si="113"/>
        <v>0</v>
      </c>
      <c r="H497" s="13">
        <f>IF(OR(C497='ჯამი (HIDE)'!$B$11,C497='ჯამი (HIDE)'!$B$12,C497='ჯამი (HIDE)'!$B$13,C497='ჯამი (HIDE)'!$B$14),"",D497-G497)</f>
        <v>0</v>
      </c>
      <c r="I497" s="26" t="str">
        <f>IF(AND(D497=0,G497=0),"",IF(OR(C497='ჯამი (HIDE)'!$B$11,C497='ჯამი (HIDE)'!$B$12,C497='ჯამი (HIDE)'!$B$13,C497='ჯამი (HIDE)'!$B$14),"",G497/D497))</f>
        <v/>
      </c>
    </row>
    <row r="498" spans="1:9" ht="16.5" hidden="1" thickTop="1" thickBot="1">
      <c r="A498" t="s">
        <v>199</v>
      </c>
      <c r="B498" s="35"/>
      <c r="C498" s="9" t="s">
        <v>15</v>
      </c>
      <c r="D498" s="15">
        <v>0</v>
      </c>
      <c r="E498" s="15"/>
      <c r="F498" s="15">
        <f>სააგენტო!F210</f>
        <v>0</v>
      </c>
      <c r="G498" s="15">
        <f t="shared" si="113"/>
        <v>0</v>
      </c>
      <c r="H498" s="15">
        <f>IF(OR(C498='ჯამი (HIDE)'!$B$11,C498='ჯამი (HIDE)'!$B$12,C498='ჯამი (HIDE)'!$B$13,C498='ჯამი (HIDE)'!$B$14),"",D498-G498)</f>
        <v>0</v>
      </c>
      <c r="I498" s="28" t="str">
        <f>IF(AND(D498=0,G498=0),"",IF(OR(C498='ჯამი (HIDE)'!$B$11,C498='ჯამი (HIDE)'!$B$12,C498='ჯამი (HIDE)'!$B$13,C498='ჯამი (HIDE)'!$B$14),"",G498/D498))</f>
        <v/>
      </c>
    </row>
    <row r="499" spans="1:9" ht="61.5" thickTop="1" thickBot="1">
      <c r="A499" t="str">
        <f t="shared" ref="A499" si="117">IF(OR(D499&lt;&gt;0,G499&lt;&gt;0,),"a","b")</f>
        <v>a</v>
      </c>
      <c r="B499" s="2" t="s">
        <v>89</v>
      </c>
      <c r="C499" s="30" t="s">
        <v>90</v>
      </c>
      <c r="D499" s="3">
        <v>36000</v>
      </c>
      <c r="E499" s="3">
        <f>SUM(E500,E508,E509,E510)</f>
        <v>16179.38</v>
      </c>
      <c r="F499" s="3">
        <f>სააგენტო!F211</f>
        <v>9000</v>
      </c>
      <c r="G499" s="3">
        <f t="shared" si="113"/>
        <v>25179.379999999997</v>
      </c>
      <c r="H499" s="3">
        <f>IF(OR(C499='ჯამი (HIDE)'!$B$11,C499='ჯამი (HIDE)'!$B$12,C499='ჯამი (HIDE)'!$B$13,C499='ჯამი (HIDE)'!$B$14),"",D499-G499)</f>
        <v>10820.620000000003</v>
      </c>
      <c r="I499" s="25">
        <f>IF(AND(D499=0,G499=0),"",IF(OR(C499='ჯამი (HIDE)'!$B$11,C499='ჯამი (HIDE)'!$B$12,C499='ჯამი (HIDE)'!$B$13,C499='ჯამი (HIDE)'!$B$14),"",G499/D499))</f>
        <v>0.6994272222222222</v>
      </c>
    </row>
    <row r="500" spans="1:9" ht="16.5" hidden="1" thickTop="1" thickBot="1">
      <c r="A500" t="s">
        <v>199</v>
      </c>
      <c r="B500" s="33"/>
      <c r="C500" s="5" t="s">
        <v>5</v>
      </c>
      <c r="D500" s="13">
        <v>36000</v>
      </c>
      <c r="E500" s="13">
        <f>SUM(E501:E507)</f>
        <v>16179.38</v>
      </c>
      <c r="F500" s="13">
        <f>სააგენტო!F212</f>
        <v>9000</v>
      </c>
      <c r="G500" s="13">
        <f t="shared" si="113"/>
        <v>25179.379999999997</v>
      </c>
      <c r="H500" s="13">
        <f>IF(OR(C500='ჯამი (HIDE)'!$B$11,C500='ჯამი (HIDE)'!$B$12,C500='ჯამი (HIDE)'!$B$13,C500='ჯამი (HIDE)'!$B$14),"",D500-G500)</f>
        <v>10820.620000000003</v>
      </c>
      <c r="I500" s="26">
        <f>IF(AND(D500=0,G500=0),"",IF(OR(C500='ჯამი (HIDE)'!$B$11,C500='ჯამი (HIDE)'!$B$12,C500='ჯამი (HIDE)'!$B$13,C500='ჯამი (HIDE)'!$B$14),"",G500/D500))</f>
        <v>0.6994272222222222</v>
      </c>
    </row>
    <row r="501" spans="1:9" ht="16.5" hidden="1" thickTop="1" thickBot="1">
      <c r="A501" t="s">
        <v>199</v>
      </c>
      <c r="B501" s="34"/>
      <c r="C501" s="7" t="s">
        <v>6</v>
      </c>
      <c r="D501" s="14">
        <v>0</v>
      </c>
      <c r="E501" s="14"/>
      <c r="F501" s="14">
        <f>სააგენტო!F213</f>
        <v>0</v>
      </c>
      <c r="G501" s="14">
        <f t="shared" si="113"/>
        <v>0</v>
      </c>
      <c r="H501" s="14">
        <f>IF(OR(C501='ჯამი (HIDE)'!$B$11,C501='ჯამი (HIDE)'!$B$12,C501='ჯამი (HIDE)'!$B$13,C501='ჯამი (HIDE)'!$B$14),"",D501-G501)</f>
        <v>0</v>
      </c>
      <c r="I501" s="27" t="str">
        <f>IF(AND(D501=0,G501=0),"",IF(OR(C501='ჯამი (HIDE)'!$B$11,C501='ჯამი (HIDE)'!$B$12,C501='ჯამი (HIDE)'!$B$13,C501='ჯამი (HIDE)'!$B$14),"",G501/D501))</f>
        <v/>
      </c>
    </row>
    <row r="502" spans="1:9" ht="16.5" hidden="1" thickTop="1" thickBot="1">
      <c r="A502" t="s">
        <v>199</v>
      </c>
      <c r="B502" s="34"/>
      <c r="C502" s="7" t="s">
        <v>7</v>
      </c>
      <c r="D502" s="14">
        <v>0</v>
      </c>
      <c r="E502" s="14"/>
      <c r="F502" s="14">
        <f>სააგენტო!F214</f>
        <v>0</v>
      </c>
      <c r="G502" s="14">
        <f t="shared" si="113"/>
        <v>0</v>
      </c>
      <c r="H502" s="14">
        <f>IF(OR(C502='ჯამი (HIDE)'!$B$11,C502='ჯამი (HIDE)'!$B$12,C502='ჯამი (HIDE)'!$B$13,C502='ჯამი (HIDE)'!$B$14),"",D502-G502)</f>
        <v>0</v>
      </c>
      <c r="I502" s="27" t="str">
        <f>IF(AND(D502=0,G502=0),"",IF(OR(C502='ჯამი (HIDE)'!$B$11,C502='ჯამი (HIDE)'!$B$12,C502='ჯამი (HIDE)'!$B$13,C502='ჯამი (HIDE)'!$B$14),"",G502/D502))</f>
        <v/>
      </c>
    </row>
    <row r="503" spans="1:9" ht="16.5" hidden="1" thickTop="1" thickBot="1">
      <c r="A503" t="s">
        <v>199</v>
      </c>
      <c r="B503" s="34"/>
      <c r="C503" s="7" t="s">
        <v>8</v>
      </c>
      <c r="D503" s="14">
        <v>0</v>
      </c>
      <c r="E503" s="14"/>
      <c r="F503" s="14">
        <f>სააგენტო!F215</f>
        <v>0</v>
      </c>
      <c r="G503" s="14">
        <f t="shared" si="113"/>
        <v>0</v>
      </c>
      <c r="H503" s="14">
        <f>IF(OR(C503='ჯამი (HIDE)'!$B$11,C503='ჯამი (HIDE)'!$B$12,C503='ჯამი (HIDE)'!$B$13,C503='ჯამი (HIDE)'!$B$14),"",D503-G503)</f>
        <v>0</v>
      </c>
      <c r="I503" s="27" t="str">
        <f>IF(AND(D503=0,G503=0),"",IF(OR(C503='ჯამი (HIDE)'!$B$11,C503='ჯამი (HIDE)'!$B$12,C503='ჯამი (HIDE)'!$B$13,C503='ჯამი (HIDE)'!$B$14),"",G503/D503))</f>
        <v/>
      </c>
    </row>
    <row r="504" spans="1:9" ht="16.5" hidden="1" thickTop="1" thickBot="1">
      <c r="A504" t="s">
        <v>199</v>
      </c>
      <c r="B504" s="34"/>
      <c r="C504" s="7" t="s">
        <v>9</v>
      </c>
      <c r="D504" s="14">
        <v>0</v>
      </c>
      <c r="E504" s="14"/>
      <c r="F504" s="14">
        <f>სააგენტო!F216</f>
        <v>0</v>
      </c>
      <c r="G504" s="14">
        <f t="shared" si="113"/>
        <v>0</v>
      </c>
      <c r="H504" s="14">
        <f>IF(OR(C504='ჯამი (HIDE)'!$B$11,C504='ჯამი (HIDE)'!$B$12,C504='ჯამი (HIDE)'!$B$13,C504='ჯამი (HIDE)'!$B$14),"",D504-G504)</f>
        <v>0</v>
      </c>
      <c r="I504" s="27" t="str">
        <f>IF(AND(D504=0,G504=0),"",IF(OR(C504='ჯამი (HIDE)'!$B$11,C504='ჯამი (HIDE)'!$B$12,C504='ჯამი (HIDE)'!$B$13,C504='ჯამი (HIDE)'!$B$14),"",G504/D504))</f>
        <v/>
      </c>
    </row>
    <row r="505" spans="1:9" ht="16.5" hidden="1" thickTop="1" thickBot="1">
      <c r="A505" t="s">
        <v>199</v>
      </c>
      <c r="B505" s="34"/>
      <c r="C505" s="7" t="s">
        <v>10</v>
      </c>
      <c r="D505" s="14">
        <v>0</v>
      </c>
      <c r="E505" s="14"/>
      <c r="F505" s="14">
        <f>სააგენტო!F217</f>
        <v>0</v>
      </c>
      <c r="G505" s="14">
        <f t="shared" si="113"/>
        <v>0</v>
      </c>
      <c r="H505" s="14">
        <f>IF(OR(C505='ჯამი (HIDE)'!$B$11,C505='ჯამი (HIDE)'!$B$12,C505='ჯამი (HIDE)'!$B$13,C505='ჯამი (HIDE)'!$B$14),"",D505-G505)</f>
        <v>0</v>
      </c>
      <c r="I505" s="27" t="str">
        <f>IF(AND(D505=0,G505=0),"",IF(OR(C505='ჯამი (HIDE)'!$B$11,C505='ჯამი (HIDE)'!$B$12,C505='ჯამი (HIDE)'!$B$13,C505='ჯამი (HIDE)'!$B$14),"",G505/D505))</f>
        <v/>
      </c>
    </row>
    <row r="506" spans="1:9" ht="16.5" hidden="1" thickTop="1" thickBot="1">
      <c r="A506" t="s">
        <v>199</v>
      </c>
      <c r="B506" s="34"/>
      <c r="C506" s="7" t="s">
        <v>11</v>
      </c>
      <c r="D506" s="14">
        <v>36000</v>
      </c>
      <c r="E506" s="14">
        <v>16179.38</v>
      </c>
      <c r="F506" s="14">
        <f>სააგენტო!F218</f>
        <v>9000</v>
      </c>
      <c r="G506" s="14">
        <f t="shared" si="113"/>
        <v>25179.379999999997</v>
      </c>
      <c r="H506" s="14">
        <f>IF(OR(C506='ჯამი (HIDE)'!$B$11,C506='ჯამი (HIDE)'!$B$12,C506='ჯამი (HIDE)'!$B$13,C506='ჯამი (HIDE)'!$B$14),"",D506-G506)</f>
        <v>10820.620000000003</v>
      </c>
      <c r="I506" s="27">
        <f>IF(AND(D506=0,G506=0),"",IF(OR(C506='ჯამი (HIDE)'!$B$11,C506='ჯამი (HIDE)'!$B$12,C506='ჯამი (HIDE)'!$B$13,C506='ჯამი (HIDE)'!$B$14),"",G506/D506))</f>
        <v>0.6994272222222222</v>
      </c>
    </row>
    <row r="507" spans="1:9" ht="16.5" hidden="1" thickTop="1" thickBot="1">
      <c r="A507" t="s">
        <v>199</v>
      </c>
      <c r="B507" s="34"/>
      <c r="C507" s="7" t="s">
        <v>12</v>
      </c>
      <c r="D507" s="14">
        <v>0</v>
      </c>
      <c r="E507" s="14"/>
      <c r="F507" s="14">
        <f>სააგენტო!F219</f>
        <v>0</v>
      </c>
      <c r="G507" s="14">
        <f t="shared" si="113"/>
        <v>0</v>
      </c>
      <c r="H507" s="14">
        <f>IF(OR(C507='ჯამი (HIDE)'!$B$11,C507='ჯამი (HIDE)'!$B$12,C507='ჯამი (HIDE)'!$B$13,C507='ჯამი (HIDE)'!$B$14),"",D507-G507)</f>
        <v>0</v>
      </c>
      <c r="I507" s="27" t="str">
        <f>IF(AND(D507=0,G507=0),"",IF(OR(C507='ჯამი (HIDE)'!$B$11,C507='ჯამი (HIDE)'!$B$12,C507='ჯამი (HIDE)'!$B$13,C507='ჯამი (HIDE)'!$B$14),"",G507/D507))</f>
        <v/>
      </c>
    </row>
    <row r="508" spans="1:9" ht="16.5" hidden="1" thickTop="1" thickBot="1">
      <c r="A508" t="s">
        <v>199</v>
      </c>
      <c r="B508" s="33"/>
      <c r="C508" s="5" t="s">
        <v>13</v>
      </c>
      <c r="D508" s="13">
        <v>0</v>
      </c>
      <c r="E508" s="13"/>
      <c r="F508" s="13">
        <f>სააგენტო!F220</f>
        <v>0</v>
      </c>
      <c r="G508" s="13">
        <f t="shared" si="113"/>
        <v>0</v>
      </c>
      <c r="H508" s="13">
        <f>IF(OR(C508='ჯამი (HIDE)'!$B$11,C508='ჯამი (HIDE)'!$B$12,C508='ჯამი (HIDE)'!$B$13,C508='ჯამი (HIDE)'!$B$14),"",D508-G508)</f>
        <v>0</v>
      </c>
      <c r="I508" s="26" t="str">
        <f>IF(AND(D508=0,G508=0),"",IF(OR(C508='ჯამი (HIDE)'!$B$11,C508='ჯამი (HIDE)'!$B$12,C508='ჯამი (HIDE)'!$B$13,C508='ჯამი (HIDE)'!$B$14),"",G508/D508))</f>
        <v/>
      </c>
    </row>
    <row r="509" spans="1:9" ht="16.5" hidden="1" thickTop="1" thickBot="1">
      <c r="A509" t="s">
        <v>199</v>
      </c>
      <c r="B509" s="33"/>
      <c r="C509" s="5" t="s">
        <v>14</v>
      </c>
      <c r="D509" s="13">
        <v>0</v>
      </c>
      <c r="E509" s="13"/>
      <c r="F509" s="13">
        <f>სააგენტო!F221</f>
        <v>0</v>
      </c>
      <c r="G509" s="13">
        <f t="shared" si="113"/>
        <v>0</v>
      </c>
      <c r="H509" s="13">
        <f>IF(OR(C509='ჯამი (HIDE)'!$B$11,C509='ჯამი (HIDE)'!$B$12,C509='ჯამი (HIDE)'!$B$13,C509='ჯამი (HIDE)'!$B$14),"",D509-G509)</f>
        <v>0</v>
      </c>
      <c r="I509" s="26" t="str">
        <f>IF(AND(D509=0,G509=0),"",IF(OR(C509='ჯამი (HIDE)'!$B$11,C509='ჯამი (HIDE)'!$B$12,C509='ჯამი (HIDE)'!$B$13,C509='ჯამი (HIDE)'!$B$14),"",G509/D509))</f>
        <v/>
      </c>
    </row>
    <row r="510" spans="1:9" ht="16.5" hidden="1" thickTop="1" thickBot="1">
      <c r="A510" t="s">
        <v>199</v>
      </c>
      <c r="B510" s="35"/>
      <c r="C510" s="9" t="s">
        <v>15</v>
      </c>
      <c r="D510" s="15">
        <v>0</v>
      </c>
      <c r="E510" s="15"/>
      <c r="F510" s="15">
        <f>სააგენტო!F222</f>
        <v>0</v>
      </c>
      <c r="G510" s="15">
        <f t="shared" si="113"/>
        <v>0</v>
      </c>
      <c r="H510" s="15">
        <f>IF(OR(C510='ჯამი (HIDE)'!$B$11,C510='ჯამი (HIDE)'!$B$12,C510='ჯამი (HIDE)'!$B$13,C510='ჯამი (HIDE)'!$B$14),"",D510-G510)</f>
        <v>0</v>
      </c>
      <c r="I510" s="28" t="str">
        <f>IF(AND(D510=0,G510=0),"",IF(OR(C510='ჯამი (HIDE)'!$B$11,C510='ჯამი (HIDE)'!$B$12,C510='ჯამი (HIDE)'!$B$13,C510='ჯამი (HIDE)'!$B$14),"",G510/D510))</f>
        <v/>
      </c>
    </row>
    <row r="511" spans="1:9" ht="31.5" hidden="1" customHeight="1" thickTop="1" thickBot="1">
      <c r="A511" t="str">
        <f t="shared" ref="A511" si="118">IF(OR(D511&lt;&gt;0,G511&lt;&gt;0,),"a","b")</f>
        <v>b</v>
      </c>
      <c r="B511" s="2" t="s">
        <v>91</v>
      </c>
      <c r="C511" s="30" t="s">
        <v>92</v>
      </c>
      <c r="D511" s="3">
        <v>0</v>
      </c>
      <c r="E511" s="3">
        <f>SUM(E512,E520,E521,E522)</f>
        <v>0</v>
      </c>
      <c r="F511" s="3">
        <f>სააგენტო!F223</f>
        <v>0</v>
      </c>
      <c r="G511" s="3">
        <f t="shared" si="113"/>
        <v>0</v>
      </c>
      <c r="H511" s="3">
        <f>IF(OR(C511='ჯამი (HIDE)'!$B$11,C511='ჯამი (HIDE)'!$B$12,C511='ჯამი (HIDE)'!$B$13,C511='ჯამი (HIDE)'!$B$14),"",D511-G511)</f>
        <v>0</v>
      </c>
      <c r="I511" s="25" t="str">
        <f>IF(AND(D511=0,G511=0),"",IF(OR(C511='ჯამი (HIDE)'!$B$11,C511='ჯამი (HIDE)'!$B$12,C511='ჯამი (HIDE)'!$B$13,C511='ჯამი (HIDE)'!$B$14),"",G511/D511))</f>
        <v/>
      </c>
    </row>
    <row r="512" spans="1:9" ht="16.5" hidden="1" thickTop="1" thickBot="1">
      <c r="A512" t="s">
        <v>199</v>
      </c>
      <c r="B512" s="33"/>
      <c r="C512" s="5" t="s">
        <v>5</v>
      </c>
      <c r="D512" s="13">
        <v>0</v>
      </c>
      <c r="E512" s="13">
        <f>SUM(E513:E519)</f>
        <v>0</v>
      </c>
      <c r="F512" s="13">
        <f>სააგენტო!F224</f>
        <v>0</v>
      </c>
      <c r="G512" s="13">
        <f t="shared" si="113"/>
        <v>0</v>
      </c>
      <c r="H512" s="13">
        <f>IF(OR(C512='ჯამი (HIDE)'!$B$11,C512='ჯამი (HIDE)'!$B$12,C512='ჯამი (HIDE)'!$B$13,C512='ჯამი (HIDE)'!$B$14),"",D512-G512)</f>
        <v>0</v>
      </c>
      <c r="I512" s="26" t="str">
        <f>IF(AND(D512=0,G512=0),"",IF(OR(C512='ჯამი (HIDE)'!$B$11,C512='ჯამი (HIDE)'!$B$12,C512='ჯამი (HIDE)'!$B$13,C512='ჯამი (HIDE)'!$B$14),"",G512/D512))</f>
        <v/>
      </c>
    </row>
    <row r="513" spans="1:9" ht="16.5" hidden="1" thickTop="1" thickBot="1">
      <c r="A513" t="s">
        <v>199</v>
      </c>
      <c r="B513" s="34"/>
      <c r="C513" s="7" t="s">
        <v>6</v>
      </c>
      <c r="D513" s="14">
        <v>0</v>
      </c>
      <c r="E513" s="14"/>
      <c r="F513" s="14">
        <f>სააგენტო!F225</f>
        <v>0</v>
      </c>
      <c r="G513" s="14">
        <f t="shared" si="113"/>
        <v>0</v>
      </c>
      <c r="H513" s="14">
        <f>IF(OR(C513='ჯამი (HIDE)'!$B$11,C513='ჯამი (HIDE)'!$B$12,C513='ჯამი (HIDE)'!$B$13,C513='ჯამი (HIDE)'!$B$14),"",D513-G513)</f>
        <v>0</v>
      </c>
      <c r="I513" s="27" t="str">
        <f>IF(AND(D513=0,G513=0),"",IF(OR(C513='ჯამი (HIDE)'!$B$11,C513='ჯამი (HIDE)'!$B$12,C513='ჯამი (HIDE)'!$B$13,C513='ჯამი (HIDE)'!$B$14),"",G513/D513))</f>
        <v/>
      </c>
    </row>
    <row r="514" spans="1:9" ht="16.5" hidden="1" thickTop="1" thickBot="1">
      <c r="A514" t="s">
        <v>199</v>
      </c>
      <c r="B514" s="34"/>
      <c r="C514" s="7" t="s">
        <v>7</v>
      </c>
      <c r="D514" s="14">
        <v>0</v>
      </c>
      <c r="E514" s="14"/>
      <c r="F514" s="14">
        <f>სააგენტო!F226</f>
        <v>0</v>
      </c>
      <c r="G514" s="14">
        <f t="shared" si="113"/>
        <v>0</v>
      </c>
      <c r="H514" s="14">
        <f>IF(OR(C514='ჯამი (HIDE)'!$B$11,C514='ჯამი (HIDE)'!$B$12,C514='ჯამი (HIDE)'!$B$13,C514='ჯამი (HIDE)'!$B$14),"",D514-G514)</f>
        <v>0</v>
      </c>
      <c r="I514" s="27" t="str">
        <f>IF(AND(D514=0,G514=0),"",IF(OR(C514='ჯამი (HIDE)'!$B$11,C514='ჯამი (HIDE)'!$B$12,C514='ჯამი (HIDE)'!$B$13,C514='ჯამი (HIDE)'!$B$14),"",G514/D514))</f>
        <v/>
      </c>
    </row>
    <row r="515" spans="1:9" ht="16.5" hidden="1" thickTop="1" thickBot="1">
      <c r="A515" t="s">
        <v>199</v>
      </c>
      <c r="B515" s="34"/>
      <c r="C515" s="7" t="s">
        <v>8</v>
      </c>
      <c r="D515" s="14">
        <v>0</v>
      </c>
      <c r="E515" s="14"/>
      <c r="F515" s="14">
        <f>სააგენტო!F227</f>
        <v>0</v>
      </c>
      <c r="G515" s="14">
        <f t="shared" si="113"/>
        <v>0</v>
      </c>
      <c r="H515" s="14">
        <f>IF(OR(C515='ჯამი (HIDE)'!$B$11,C515='ჯამი (HIDE)'!$B$12,C515='ჯამი (HIDE)'!$B$13,C515='ჯამი (HIDE)'!$B$14),"",D515-G515)</f>
        <v>0</v>
      </c>
      <c r="I515" s="27" t="str">
        <f>IF(AND(D515=0,G515=0),"",IF(OR(C515='ჯამი (HIDE)'!$B$11,C515='ჯამი (HIDE)'!$B$12,C515='ჯამი (HIDE)'!$B$13,C515='ჯამი (HIDE)'!$B$14),"",G515/D515))</f>
        <v/>
      </c>
    </row>
    <row r="516" spans="1:9" ht="16.5" hidden="1" thickTop="1" thickBot="1">
      <c r="A516" t="s">
        <v>199</v>
      </c>
      <c r="B516" s="34"/>
      <c r="C516" s="7" t="s">
        <v>9</v>
      </c>
      <c r="D516" s="14">
        <v>0</v>
      </c>
      <c r="E516" s="14"/>
      <c r="F516" s="14">
        <f>სააგენტო!F228</f>
        <v>0</v>
      </c>
      <c r="G516" s="14">
        <f t="shared" ref="G516:G579" si="119">E516+F516</f>
        <v>0</v>
      </c>
      <c r="H516" s="14">
        <f>IF(OR(C516='ჯამი (HIDE)'!$B$11,C516='ჯამი (HIDE)'!$B$12,C516='ჯამი (HIDE)'!$B$13,C516='ჯამი (HIDE)'!$B$14),"",D516-G516)</f>
        <v>0</v>
      </c>
      <c r="I516" s="27" t="str">
        <f>IF(AND(D516=0,G516=0),"",IF(OR(C516='ჯამი (HIDE)'!$B$11,C516='ჯამი (HIDE)'!$B$12,C516='ჯამი (HIDE)'!$B$13,C516='ჯამი (HIDE)'!$B$14),"",G516/D516))</f>
        <v/>
      </c>
    </row>
    <row r="517" spans="1:9" ht="16.5" hidden="1" thickTop="1" thickBot="1">
      <c r="A517" t="s">
        <v>199</v>
      </c>
      <c r="B517" s="34"/>
      <c r="C517" s="7" t="s">
        <v>10</v>
      </c>
      <c r="D517" s="14">
        <v>0</v>
      </c>
      <c r="E517" s="14"/>
      <c r="F517" s="14">
        <f>სააგენტო!F229</f>
        <v>0</v>
      </c>
      <c r="G517" s="14">
        <f t="shared" si="119"/>
        <v>0</v>
      </c>
      <c r="H517" s="14">
        <f>IF(OR(C517='ჯამი (HIDE)'!$B$11,C517='ჯამი (HIDE)'!$B$12,C517='ჯამი (HIDE)'!$B$13,C517='ჯამი (HIDE)'!$B$14),"",D517-G517)</f>
        <v>0</v>
      </c>
      <c r="I517" s="27" t="str">
        <f>IF(AND(D517=0,G517=0),"",IF(OR(C517='ჯამი (HIDE)'!$B$11,C517='ჯამი (HIDE)'!$B$12,C517='ჯამი (HIDE)'!$B$13,C517='ჯამი (HIDE)'!$B$14),"",G517/D517))</f>
        <v/>
      </c>
    </row>
    <row r="518" spans="1:9" ht="16.5" hidden="1" thickTop="1" thickBot="1">
      <c r="A518" t="s">
        <v>199</v>
      </c>
      <c r="B518" s="34"/>
      <c r="C518" s="7" t="s">
        <v>11</v>
      </c>
      <c r="D518" s="14">
        <v>0</v>
      </c>
      <c r="E518" s="14"/>
      <c r="F518" s="14">
        <f>სააგენტო!F230</f>
        <v>0</v>
      </c>
      <c r="G518" s="14">
        <f t="shared" si="119"/>
        <v>0</v>
      </c>
      <c r="H518" s="14">
        <f>IF(OR(C518='ჯამი (HIDE)'!$B$11,C518='ჯამი (HIDE)'!$B$12,C518='ჯამი (HIDE)'!$B$13,C518='ჯამი (HIDE)'!$B$14),"",D518-G518)</f>
        <v>0</v>
      </c>
      <c r="I518" s="27" t="str">
        <f>IF(AND(D518=0,G518=0),"",IF(OR(C518='ჯამი (HIDE)'!$B$11,C518='ჯამი (HIDE)'!$B$12,C518='ჯამი (HIDE)'!$B$13,C518='ჯამი (HIDE)'!$B$14),"",G518/D518))</f>
        <v/>
      </c>
    </row>
    <row r="519" spans="1:9" ht="16.5" hidden="1" thickTop="1" thickBot="1">
      <c r="A519" t="s">
        <v>199</v>
      </c>
      <c r="B519" s="34"/>
      <c r="C519" s="7" t="s">
        <v>12</v>
      </c>
      <c r="D519" s="14">
        <v>0</v>
      </c>
      <c r="E519" s="14"/>
      <c r="F519" s="14">
        <f>სააგენტო!F231</f>
        <v>0</v>
      </c>
      <c r="G519" s="14">
        <f t="shared" si="119"/>
        <v>0</v>
      </c>
      <c r="H519" s="14">
        <f>IF(OR(C519='ჯამი (HIDE)'!$B$11,C519='ჯამი (HIDE)'!$B$12,C519='ჯამი (HIDE)'!$B$13,C519='ჯამი (HIDE)'!$B$14),"",D519-G519)</f>
        <v>0</v>
      </c>
      <c r="I519" s="27" t="str">
        <f>IF(AND(D519=0,G519=0),"",IF(OR(C519='ჯამი (HIDE)'!$B$11,C519='ჯამი (HIDE)'!$B$12,C519='ჯამი (HIDE)'!$B$13,C519='ჯამი (HIDE)'!$B$14),"",G519/D519))</f>
        <v/>
      </c>
    </row>
    <row r="520" spans="1:9" ht="16.5" hidden="1" thickTop="1" thickBot="1">
      <c r="A520" t="s">
        <v>199</v>
      </c>
      <c r="B520" s="33"/>
      <c r="C520" s="5" t="s">
        <v>13</v>
      </c>
      <c r="D520" s="13">
        <v>0</v>
      </c>
      <c r="E520" s="13"/>
      <c r="F520" s="13">
        <f>სააგენტო!F232</f>
        <v>0</v>
      </c>
      <c r="G520" s="13">
        <f t="shared" si="119"/>
        <v>0</v>
      </c>
      <c r="H520" s="13">
        <f>IF(OR(C520='ჯამი (HIDE)'!$B$11,C520='ჯამი (HIDE)'!$B$12,C520='ჯამი (HIDE)'!$B$13,C520='ჯამი (HIDE)'!$B$14),"",D520-G520)</f>
        <v>0</v>
      </c>
      <c r="I520" s="26" t="str">
        <f>IF(AND(D520=0,G520=0),"",IF(OR(C520='ჯამი (HIDE)'!$B$11,C520='ჯამი (HIDE)'!$B$12,C520='ჯამი (HIDE)'!$B$13,C520='ჯამი (HIDE)'!$B$14),"",G520/D520))</f>
        <v/>
      </c>
    </row>
    <row r="521" spans="1:9" ht="16.5" hidden="1" thickTop="1" thickBot="1">
      <c r="A521" t="s">
        <v>199</v>
      </c>
      <c r="B521" s="33"/>
      <c r="C521" s="5" t="s">
        <v>14</v>
      </c>
      <c r="D521" s="13">
        <v>0</v>
      </c>
      <c r="E521" s="13"/>
      <c r="F521" s="13">
        <f>სააგენტო!F233</f>
        <v>0</v>
      </c>
      <c r="G521" s="13">
        <f t="shared" si="119"/>
        <v>0</v>
      </c>
      <c r="H521" s="13">
        <f>IF(OR(C521='ჯამი (HIDE)'!$B$11,C521='ჯამი (HIDE)'!$B$12,C521='ჯამი (HIDE)'!$B$13,C521='ჯამი (HIDE)'!$B$14),"",D521-G521)</f>
        <v>0</v>
      </c>
      <c r="I521" s="26" t="str">
        <f>IF(AND(D521=0,G521=0),"",IF(OR(C521='ჯამი (HIDE)'!$B$11,C521='ჯამი (HIDE)'!$B$12,C521='ჯამი (HIDE)'!$B$13,C521='ჯამი (HIDE)'!$B$14),"",G521/D521))</f>
        <v/>
      </c>
    </row>
    <row r="522" spans="1:9" ht="16.5" customHeight="1" thickTop="1" thickBot="1">
      <c r="A522" t="s">
        <v>199</v>
      </c>
      <c r="B522" s="35"/>
      <c r="C522" s="9" t="s">
        <v>15</v>
      </c>
      <c r="D522" s="15">
        <v>0</v>
      </c>
      <c r="E522" s="15"/>
      <c r="F522" s="15">
        <f>სააგენტო!F234</f>
        <v>0</v>
      </c>
      <c r="G522" s="15">
        <f t="shared" si="119"/>
        <v>0</v>
      </c>
      <c r="H522" s="15">
        <f>IF(OR(C522='ჯამი (HIDE)'!$B$11,C522='ჯამი (HIDE)'!$B$12,C522='ჯამი (HIDE)'!$B$13,C522='ჯამი (HIDE)'!$B$14),"",D522-G522)</f>
        <v>0</v>
      </c>
      <c r="I522" s="28" t="str">
        <f>IF(AND(D522=0,G522=0),"",IF(OR(C522='ჯამი (HIDE)'!$B$11,C522='ჯამი (HIDE)'!$B$12,C522='ჯამი (HIDE)'!$B$13,C522='ჯამი (HIDE)'!$B$14),"",G522/D522))</f>
        <v/>
      </c>
    </row>
    <row r="523" spans="1:9" ht="31.5" customHeight="1" thickTop="1" thickBot="1">
      <c r="A523" t="str">
        <f t="shared" ref="A523" si="120">IF(OR(D523&lt;&gt;0,G523&lt;&gt;0,),"a","b")</f>
        <v>a</v>
      </c>
      <c r="B523" s="2" t="s">
        <v>93</v>
      </c>
      <c r="C523" s="24" t="s">
        <v>94</v>
      </c>
      <c r="D523" s="3">
        <v>218831700</v>
      </c>
      <c r="E523" s="3">
        <f>SUM(E535,E547,E811,E979)</f>
        <v>126986398.21000001</v>
      </c>
      <c r="F523" s="3">
        <f>SUM(F535,F547,F811,F979)</f>
        <v>87631708.859768778</v>
      </c>
      <c r="G523" s="3">
        <f t="shared" si="119"/>
        <v>214618107.06976879</v>
      </c>
      <c r="H523" s="3">
        <f>IF(OR(C523='ჯამი (HIDE)'!$B$11,C523='ჯამი (HIDE)'!$B$12,C523='ჯამი (HIDE)'!$B$13,C523='ჯამი (HIDE)'!$B$14),"",D523-G523)</f>
        <v>4213592.9302312136</v>
      </c>
      <c r="I523" s="25">
        <f>IF(AND(D523=0,G523=0),"",IF(OR(C523='ჯამი (HIDE)'!$B$11,C523='ჯამი (HIDE)'!$B$12,C523='ჯამი (HIDE)'!$B$13,C523='ჯამი (HIDE)'!$B$14),"",G523/D523))</f>
        <v>0.9807450523382526</v>
      </c>
    </row>
    <row r="524" spans="1:9" ht="16.5" hidden="1" thickTop="1" thickBot="1">
      <c r="A524" t="s">
        <v>199</v>
      </c>
      <c r="B524" s="33"/>
      <c r="C524" s="5" t="s">
        <v>5</v>
      </c>
      <c r="D524" s="13">
        <v>218554389</v>
      </c>
      <c r="E524" s="13">
        <f t="shared" ref="E524:E534" si="121">SUM(E536,E548,E812,E980)</f>
        <v>126719935.62</v>
      </c>
      <c r="F524" s="13">
        <f t="shared" ref="F524:F534" si="122">SUM(F536,F548,F812,F980)</f>
        <v>87620860.449768782</v>
      </c>
      <c r="G524" s="13">
        <f t="shared" si="119"/>
        <v>214340796.06976879</v>
      </c>
      <c r="H524" s="13">
        <f>IF(OR(C524='ჯამი (HIDE)'!$B$11,C524='ჯამი (HIDE)'!$B$12,C524='ჯამი (HIDE)'!$B$13,C524='ჯამი (HIDE)'!$B$14),"",D524-G524)</f>
        <v>4213592.9302312136</v>
      </c>
      <c r="I524" s="26">
        <f>IF(AND(D524=0,G524=0),"",IF(OR(C524='ჯამი (HIDE)'!$B$11,C524='ჯამი (HIDE)'!$B$12,C524='ჯამი (HIDE)'!$B$13,C524='ჯამი (HIDE)'!$B$14),"",G524/D524))</f>
        <v>0.98072062085089851</v>
      </c>
    </row>
    <row r="525" spans="1:9" ht="16.5" hidden="1" thickTop="1" thickBot="1">
      <c r="A525" t="s">
        <v>199</v>
      </c>
      <c r="B525" s="34"/>
      <c r="C525" s="7" t="s">
        <v>6</v>
      </c>
      <c r="D525" s="14">
        <v>0</v>
      </c>
      <c r="E525" s="14">
        <f t="shared" si="121"/>
        <v>0</v>
      </c>
      <c r="F525" s="14">
        <f t="shared" si="122"/>
        <v>0</v>
      </c>
      <c r="G525" s="14">
        <f t="shared" si="119"/>
        <v>0</v>
      </c>
      <c r="H525" s="14">
        <f>IF(OR(C525='ჯამი (HIDE)'!$B$11,C525='ჯამი (HIDE)'!$B$12,C525='ჯამი (HIDE)'!$B$13,C525='ჯამი (HIDE)'!$B$14),"",D525-G525)</f>
        <v>0</v>
      </c>
      <c r="I525" s="27" t="str">
        <f>IF(AND(D525=0,G525=0),"",IF(OR(C525='ჯამი (HIDE)'!$B$11,C525='ჯამი (HIDE)'!$B$12,C525='ჯამი (HIDE)'!$B$13,C525='ჯამი (HIDE)'!$B$14),"",G525/D525))</f>
        <v/>
      </c>
    </row>
    <row r="526" spans="1:9" ht="16.5" hidden="1" thickTop="1" thickBot="1">
      <c r="A526" t="s">
        <v>199</v>
      </c>
      <c r="B526" s="34"/>
      <c r="C526" s="7" t="s">
        <v>7</v>
      </c>
      <c r="D526" s="14">
        <v>12690887</v>
      </c>
      <c r="E526" s="14">
        <f t="shared" si="121"/>
        <v>3217979.16</v>
      </c>
      <c r="F526" s="14">
        <f t="shared" si="122"/>
        <v>12966585.550000001</v>
      </c>
      <c r="G526" s="14">
        <f t="shared" si="119"/>
        <v>16184564.710000001</v>
      </c>
      <c r="H526" s="14">
        <f>IF(OR(C526='ჯამი (HIDE)'!$B$11,C526='ჯამი (HIDE)'!$B$12,C526='ჯამი (HIDE)'!$B$13,C526='ჯამი (HIDE)'!$B$14),"",D526-G526)</f>
        <v>-3493677.7100000009</v>
      </c>
      <c r="I526" s="27">
        <f>IF(AND(D526=0,G526=0),"",IF(OR(C526='ჯამი (HIDE)'!$B$11,C526='ჯამი (HIDE)'!$B$12,C526='ჯამი (HIDE)'!$B$13,C526='ჯამი (HIDE)'!$B$14),"",G526/D526))</f>
        <v>1.2752902700969602</v>
      </c>
    </row>
    <row r="527" spans="1:9" ht="16.5" hidden="1" thickTop="1" thickBot="1">
      <c r="A527" t="s">
        <v>199</v>
      </c>
      <c r="B527" s="34"/>
      <c r="C527" s="7" t="s">
        <v>8</v>
      </c>
      <c r="D527" s="14">
        <v>0</v>
      </c>
      <c r="E527" s="14">
        <f t="shared" si="121"/>
        <v>0</v>
      </c>
      <c r="F527" s="14">
        <f>SUM(F539,F551,F815,F983)</f>
        <v>0</v>
      </c>
      <c r="G527" s="14">
        <f t="shared" si="119"/>
        <v>0</v>
      </c>
      <c r="H527" s="14">
        <f>IF(OR(C527='ჯამი (HIDE)'!$B$11,C527='ჯამი (HIDE)'!$B$12,C527='ჯამი (HIDE)'!$B$13,C527='ჯამი (HIDE)'!$B$14),"",D527-G527)</f>
        <v>0</v>
      </c>
      <c r="I527" s="27" t="str">
        <f>IF(AND(D527=0,G527=0),"",IF(OR(C527='ჯამი (HIDE)'!$B$11,C527='ჯამი (HIDE)'!$B$12,C527='ჯამი (HIDE)'!$B$13,C527='ჯამი (HIDE)'!$B$14),"",G527/D527))</f>
        <v/>
      </c>
    </row>
    <row r="528" spans="1:9" ht="16.5" hidden="1" thickTop="1" thickBot="1">
      <c r="A528" t="s">
        <v>199</v>
      </c>
      <c r="B528" s="34"/>
      <c r="C528" s="7" t="s">
        <v>9</v>
      </c>
      <c r="D528" s="14">
        <v>0</v>
      </c>
      <c r="E528" s="14">
        <f t="shared" si="121"/>
        <v>0</v>
      </c>
      <c r="F528" s="14">
        <f t="shared" si="122"/>
        <v>0</v>
      </c>
      <c r="G528" s="14">
        <f t="shared" si="119"/>
        <v>0</v>
      </c>
      <c r="H528" s="14">
        <f>IF(OR(C528='ჯამი (HIDE)'!$B$11,C528='ჯამი (HIDE)'!$B$12,C528='ჯამი (HIDE)'!$B$13,C528='ჯამი (HIDE)'!$B$14),"",D528-G528)</f>
        <v>0</v>
      </c>
      <c r="I528" s="27" t="str">
        <f>IF(AND(D528=0,G528=0),"",IF(OR(C528='ჯამი (HIDE)'!$B$11,C528='ჯამი (HIDE)'!$B$12,C528='ჯამი (HIDE)'!$B$13,C528='ჯამი (HIDE)'!$B$14),"",G528/D528))</f>
        <v/>
      </c>
    </row>
    <row r="529" spans="1:9" ht="16.5" hidden="1" thickTop="1" thickBot="1">
      <c r="A529" t="s">
        <v>199</v>
      </c>
      <c r="B529" s="34"/>
      <c r="C529" s="7" t="s">
        <v>10</v>
      </c>
      <c r="D529" s="14">
        <v>0</v>
      </c>
      <c r="E529" s="14">
        <f t="shared" si="121"/>
        <v>0</v>
      </c>
      <c r="F529" s="14">
        <f t="shared" si="122"/>
        <v>0</v>
      </c>
      <c r="G529" s="14">
        <f t="shared" si="119"/>
        <v>0</v>
      </c>
      <c r="H529" s="14">
        <f>IF(OR(C529='ჯამი (HIDE)'!$B$11,C529='ჯამი (HIDE)'!$B$12,C529='ჯამი (HIDE)'!$B$13,C529='ჯამი (HIDE)'!$B$14),"",D529-G529)</f>
        <v>0</v>
      </c>
      <c r="I529" s="27" t="str">
        <f>IF(AND(D529=0,G529=0),"",IF(OR(C529='ჯამი (HIDE)'!$B$11,C529='ჯამი (HIDE)'!$B$12,C529='ჯამი (HIDE)'!$B$13,C529='ჯამი (HIDE)'!$B$14),"",G529/D529))</f>
        <v/>
      </c>
    </row>
    <row r="530" spans="1:9" ht="16.5" hidden="1" thickTop="1" thickBot="1">
      <c r="A530" t="s">
        <v>199</v>
      </c>
      <c r="B530" s="34"/>
      <c r="C530" s="7" t="s">
        <v>11</v>
      </c>
      <c r="D530" s="14">
        <v>205542677</v>
      </c>
      <c r="E530" s="14">
        <f t="shared" si="121"/>
        <v>123490783.25</v>
      </c>
      <c r="F530" s="14">
        <f t="shared" si="122"/>
        <v>74599005.420000002</v>
      </c>
      <c r="G530" s="14">
        <f t="shared" si="119"/>
        <v>198089788.67000002</v>
      </c>
      <c r="H530" s="14">
        <f>IF(OR(C530='ჯამი (HIDE)'!$B$11,C530='ჯამი (HIDE)'!$B$12,C530='ჯამი (HIDE)'!$B$13,C530='ჯამი (HIDE)'!$B$14),"",D530-G530)</f>
        <v>7452888.3299999833</v>
      </c>
      <c r="I530" s="27">
        <f>IF(AND(D530=0,G530=0),"",IF(OR(C530='ჯამი (HIDE)'!$B$11,C530='ჯამი (HIDE)'!$B$12,C530='ჯამი (HIDE)'!$B$13,C530='ჯამი (HIDE)'!$B$14),"",G530/D530))</f>
        <v>0.96374043367159223</v>
      </c>
    </row>
    <row r="531" spans="1:9" ht="16.5" hidden="1" thickTop="1" thickBot="1">
      <c r="A531" t="s">
        <v>199</v>
      </c>
      <c r="B531" s="34"/>
      <c r="C531" s="7" t="s">
        <v>12</v>
      </c>
      <c r="D531" s="14">
        <v>320825</v>
      </c>
      <c r="E531" s="14">
        <f t="shared" si="121"/>
        <v>11173.21</v>
      </c>
      <c r="F531" s="14">
        <f t="shared" si="122"/>
        <v>55269.479768786128</v>
      </c>
      <c r="G531" s="14">
        <f t="shared" si="119"/>
        <v>66442.689768786135</v>
      </c>
      <c r="H531" s="14">
        <f>IF(OR(C531='ჯამი (HIDE)'!$B$11,C531='ჯამი (HIDE)'!$B$12,C531='ჯამი (HIDE)'!$B$13,C531='ჯამი (HIDE)'!$B$14),"",D531-G531)</f>
        <v>254382.31023121387</v>
      </c>
      <c r="I531" s="27">
        <f>IF(AND(D531=0,G531=0),"",IF(OR(C531='ჯამი (HIDE)'!$B$11,C531='ჯამი (HIDE)'!$B$12,C531='ჯამი (HIDE)'!$B$13,C531='ჯამი (HIDE)'!$B$14),"",G531/D531))</f>
        <v>0.20709947718783178</v>
      </c>
    </row>
    <row r="532" spans="1:9" ht="16.5" hidden="1" thickTop="1" thickBot="1">
      <c r="A532" t="s">
        <v>199</v>
      </c>
      <c r="B532" s="33"/>
      <c r="C532" s="5" t="s">
        <v>13</v>
      </c>
      <c r="D532" s="13">
        <v>7500</v>
      </c>
      <c r="E532" s="13">
        <f t="shared" si="121"/>
        <v>0</v>
      </c>
      <c r="F532" s="13">
        <f t="shared" si="122"/>
        <v>7500</v>
      </c>
      <c r="G532" s="13">
        <f t="shared" si="119"/>
        <v>7500</v>
      </c>
      <c r="H532" s="13">
        <f>IF(OR(C532='ჯამი (HIDE)'!$B$11,C532='ჯამი (HIDE)'!$B$12,C532='ჯამი (HIDE)'!$B$13,C532='ჯამი (HIDE)'!$B$14),"",D532-G532)</f>
        <v>0</v>
      </c>
      <c r="I532" s="26">
        <f>IF(AND(D532=0,G532=0),"",IF(OR(C532='ჯამი (HIDE)'!$B$11,C532='ჯამი (HIDE)'!$B$12,C532='ჯამი (HIDE)'!$B$13,C532='ჯამი (HIDE)'!$B$14),"",G532/D532))</f>
        <v>1</v>
      </c>
    </row>
    <row r="533" spans="1:9" ht="16.5" hidden="1" thickTop="1" thickBot="1">
      <c r="A533" t="s">
        <v>199</v>
      </c>
      <c r="B533" s="33"/>
      <c r="C533" s="5" t="s">
        <v>14</v>
      </c>
      <c r="D533" s="13">
        <v>0</v>
      </c>
      <c r="E533" s="13">
        <f t="shared" si="121"/>
        <v>0</v>
      </c>
      <c r="F533" s="13">
        <f t="shared" si="122"/>
        <v>0</v>
      </c>
      <c r="G533" s="13">
        <f t="shared" si="119"/>
        <v>0</v>
      </c>
      <c r="H533" s="13">
        <f>IF(OR(C533='ჯამი (HIDE)'!$B$11,C533='ჯამი (HIDE)'!$B$12,C533='ჯამი (HIDE)'!$B$13,C533='ჯამი (HIDE)'!$B$14),"",D533-G533)</f>
        <v>0</v>
      </c>
      <c r="I533" s="26" t="str">
        <f>IF(AND(D533=0,G533=0),"",IF(OR(C533='ჯამი (HIDE)'!$B$11,C533='ჯამი (HIDE)'!$B$12,C533='ჯამი (HIDE)'!$B$13,C533='ჯამი (HIDE)'!$B$14),"",G533/D533))</f>
        <v/>
      </c>
    </row>
    <row r="534" spans="1:9" ht="16.5" hidden="1" thickTop="1" thickBot="1">
      <c r="A534" t="s">
        <v>199</v>
      </c>
      <c r="B534" s="35"/>
      <c r="C534" s="9" t="s">
        <v>15</v>
      </c>
      <c r="D534" s="15">
        <v>269811</v>
      </c>
      <c r="E534" s="15">
        <f t="shared" si="121"/>
        <v>266462.59000000003</v>
      </c>
      <c r="F534" s="15">
        <f t="shared" si="122"/>
        <v>3348.4099999999744</v>
      </c>
      <c r="G534" s="15">
        <f t="shared" si="119"/>
        <v>269811</v>
      </c>
      <c r="H534" s="15">
        <f>IF(OR(C534='ჯამი (HIDE)'!$B$11,C534='ჯამი (HIDE)'!$B$12,C534='ჯამი (HIDE)'!$B$13,C534='ჯამი (HIDE)'!$B$14),"",D534-G534)</f>
        <v>0</v>
      </c>
      <c r="I534" s="28">
        <f>IF(AND(D534=0,G534=0),"",IF(OR(C534='ჯამი (HIDE)'!$B$11,C534='ჯამი (HIDE)'!$B$12,C534='ჯამი (HIDE)'!$B$13,C534='ჯამი (HIDE)'!$B$14),"",G534/D534))</f>
        <v>1</v>
      </c>
    </row>
    <row r="535" spans="1:9" ht="31.5" customHeight="1" thickTop="1" thickBot="1">
      <c r="A535" t="str">
        <f t="shared" ref="A535" si="123">IF(OR(D535&lt;&gt;0,G535&lt;&gt;0,),"a","b")</f>
        <v>a</v>
      </c>
      <c r="B535" s="2" t="s">
        <v>95</v>
      </c>
      <c r="C535" s="30" t="s">
        <v>96</v>
      </c>
      <c r="D535" s="3">
        <v>161000000</v>
      </c>
      <c r="E535" s="3">
        <f>SUM(E536,E544,E545,E546)</f>
        <v>105833325.83</v>
      </c>
      <c r="F535" s="3">
        <f>სააგენტო!F235</f>
        <v>55166674.5</v>
      </c>
      <c r="G535" s="3">
        <f t="shared" si="119"/>
        <v>161000000.32999998</v>
      </c>
      <c r="H535" s="3">
        <f>IF(OR(C535='ჯამი (HIDE)'!$B$11,C535='ჯამი (HIDE)'!$B$12,C535='ჯამი (HIDE)'!$B$13,C535='ჯამი (HIDE)'!$B$14),"",D535-G535)</f>
        <v>-0.32999998331069946</v>
      </c>
      <c r="I535" s="25">
        <f>IF(AND(D535=0,G535=0),"",IF(OR(C535='ჯამი (HIDE)'!$B$11,C535='ჯამი (HIDE)'!$B$12,C535='ჯამი (HIDE)'!$B$13,C535='ჯამი (HIDE)'!$B$14),"",G535/D535))</f>
        <v>1.0000000020496893</v>
      </c>
    </row>
    <row r="536" spans="1:9" ht="16.5" hidden="1" thickTop="1" thickBot="1">
      <c r="A536" t="s">
        <v>199</v>
      </c>
      <c r="B536" s="33"/>
      <c r="C536" s="5" t="s">
        <v>5</v>
      </c>
      <c r="D536" s="13">
        <v>161000000</v>
      </c>
      <c r="E536" s="13">
        <f>SUM(E537:E543)</f>
        <v>105833325.83</v>
      </c>
      <c r="F536" s="13">
        <f>სააგენტო!F236</f>
        <v>55166674.5</v>
      </c>
      <c r="G536" s="13">
        <f t="shared" si="119"/>
        <v>161000000.32999998</v>
      </c>
      <c r="H536" s="13">
        <f>IF(OR(C536='ჯამი (HIDE)'!$B$11,C536='ჯამი (HIDE)'!$B$12,C536='ჯამი (HIDE)'!$B$13,C536='ჯამი (HIDE)'!$B$14),"",D536-G536)</f>
        <v>-0.32999998331069946</v>
      </c>
      <c r="I536" s="26">
        <f>IF(AND(D536=0,G536=0),"",IF(OR(C536='ჯამი (HIDE)'!$B$11,C536='ჯამი (HIDE)'!$B$12,C536='ჯამი (HIDE)'!$B$13,C536='ჯამი (HIDE)'!$B$14),"",G536/D536))</f>
        <v>1.0000000020496893</v>
      </c>
    </row>
    <row r="537" spans="1:9" ht="16.5" hidden="1" thickTop="1" thickBot="1">
      <c r="A537" t="s">
        <v>199</v>
      </c>
      <c r="B537" s="34"/>
      <c r="C537" s="7" t="s">
        <v>6</v>
      </c>
      <c r="D537" s="14">
        <v>0</v>
      </c>
      <c r="E537" s="14"/>
      <c r="F537" s="14">
        <f>სააგენტო!F237</f>
        <v>0</v>
      </c>
      <c r="G537" s="14">
        <f t="shared" si="119"/>
        <v>0</v>
      </c>
      <c r="H537" s="14">
        <f>IF(OR(C537='ჯამი (HIDE)'!$B$11,C537='ჯამი (HIDE)'!$B$12,C537='ჯამი (HIDE)'!$B$13,C537='ჯამი (HIDE)'!$B$14),"",D537-G537)</f>
        <v>0</v>
      </c>
      <c r="I537" s="27" t="str">
        <f>IF(AND(D537=0,G537=0),"",IF(OR(C537='ჯამი (HIDE)'!$B$11,C537='ჯამი (HIDE)'!$B$12,C537='ჯამი (HIDE)'!$B$13,C537='ჯამი (HIDE)'!$B$14),"",G537/D537))</f>
        <v/>
      </c>
    </row>
    <row r="538" spans="1:9" ht="16.5" hidden="1" thickTop="1" thickBot="1">
      <c r="A538" t="s">
        <v>199</v>
      </c>
      <c r="B538" s="34"/>
      <c r="C538" s="7" t="s">
        <v>7</v>
      </c>
      <c r="D538" s="14">
        <v>1000000</v>
      </c>
      <c r="E538" s="14">
        <v>267196.33</v>
      </c>
      <c r="F538" s="14">
        <f>სააგენტო!F238</f>
        <v>732804</v>
      </c>
      <c r="G538" s="14">
        <f t="shared" si="119"/>
        <v>1000000.3300000001</v>
      </c>
      <c r="H538" s="14">
        <f>IF(OR(C538='ჯამი (HIDE)'!$B$11,C538='ჯამი (HIDE)'!$B$12,C538='ჯამი (HIDE)'!$B$13,C538='ჯამი (HIDE)'!$B$14),"",D538-G538)</f>
        <v>-0.33000000007450581</v>
      </c>
      <c r="I538" s="27">
        <f>IF(AND(D538=0,G538=0),"",IF(OR(C538='ჯამი (HIDE)'!$B$11,C538='ჯამი (HIDE)'!$B$12,C538='ჯამი (HIDE)'!$B$13,C538='ჯამი (HIDE)'!$B$14),"",G538/D538))</f>
        <v>1.00000033</v>
      </c>
    </row>
    <row r="539" spans="1:9" ht="16.5" hidden="1" thickTop="1" thickBot="1">
      <c r="A539" t="s">
        <v>199</v>
      </c>
      <c r="B539" s="34"/>
      <c r="C539" s="7" t="s">
        <v>8</v>
      </c>
      <c r="D539" s="14">
        <v>0</v>
      </c>
      <c r="E539" s="14"/>
      <c r="F539" s="14">
        <f>სააგენტო!F239</f>
        <v>0</v>
      </c>
      <c r="G539" s="14">
        <f t="shared" si="119"/>
        <v>0</v>
      </c>
      <c r="H539" s="14">
        <f>IF(OR(C539='ჯამი (HIDE)'!$B$11,C539='ჯამი (HIDE)'!$B$12,C539='ჯამი (HIDE)'!$B$13,C539='ჯამი (HIDE)'!$B$14),"",D539-G539)</f>
        <v>0</v>
      </c>
      <c r="I539" s="27" t="str">
        <f>IF(AND(D539=0,G539=0),"",IF(OR(C539='ჯამი (HIDE)'!$B$11,C539='ჯამი (HIDE)'!$B$12,C539='ჯამი (HIDE)'!$B$13,C539='ჯამი (HIDE)'!$B$14),"",G539/D539))</f>
        <v/>
      </c>
    </row>
    <row r="540" spans="1:9" ht="16.5" hidden="1" thickTop="1" thickBot="1">
      <c r="A540" t="s">
        <v>199</v>
      </c>
      <c r="B540" s="34"/>
      <c r="C540" s="7" t="s">
        <v>9</v>
      </c>
      <c r="D540" s="14">
        <v>0</v>
      </c>
      <c r="E540" s="14"/>
      <c r="F540" s="14">
        <f>სააგენტო!F240</f>
        <v>0</v>
      </c>
      <c r="G540" s="14">
        <f t="shared" si="119"/>
        <v>0</v>
      </c>
      <c r="H540" s="14">
        <f>IF(OR(C540='ჯამი (HIDE)'!$B$11,C540='ჯამი (HIDE)'!$B$12,C540='ჯამი (HIDE)'!$B$13,C540='ჯამი (HIDE)'!$B$14),"",D540-G540)</f>
        <v>0</v>
      </c>
      <c r="I540" s="27" t="str">
        <f>IF(AND(D540=0,G540=0),"",IF(OR(C540='ჯამი (HIDE)'!$B$11,C540='ჯამი (HIDE)'!$B$12,C540='ჯამი (HIDE)'!$B$13,C540='ჯამი (HIDE)'!$B$14),"",G540/D540))</f>
        <v/>
      </c>
    </row>
    <row r="541" spans="1:9" ht="16.5" hidden="1" thickTop="1" thickBot="1">
      <c r="A541" t="s">
        <v>199</v>
      </c>
      <c r="B541" s="34"/>
      <c r="C541" s="7" t="s">
        <v>10</v>
      </c>
      <c r="D541" s="14">
        <v>0</v>
      </c>
      <c r="E541" s="14"/>
      <c r="F541" s="14">
        <f>სააგენტო!F241</f>
        <v>0</v>
      </c>
      <c r="G541" s="14">
        <f t="shared" si="119"/>
        <v>0</v>
      </c>
      <c r="H541" s="14">
        <f>IF(OR(C541='ჯამი (HIDE)'!$B$11,C541='ჯამი (HIDE)'!$B$12,C541='ჯამი (HIDE)'!$B$13,C541='ჯამი (HIDE)'!$B$14),"",D541-G541)</f>
        <v>0</v>
      </c>
      <c r="I541" s="27" t="str">
        <f>IF(AND(D541=0,G541=0),"",IF(OR(C541='ჯამი (HIDE)'!$B$11,C541='ჯამი (HIDE)'!$B$12,C541='ჯამი (HIDE)'!$B$13,C541='ჯამი (HIDE)'!$B$14),"",G541/D541))</f>
        <v/>
      </c>
    </row>
    <row r="542" spans="1:9" ht="16.5" hidden="1" thickTop="1" thickBot="1">
      <c r="A542" t="s">
        <v>199</v>
      </c>
      <c r="B542" s="34"/>
      <c r="C542" s="7" t="s">
        <v>11</v>
      </c>
      <c r="D542" s="14">
        <v>160000000</v>
      </c>
      <c r="E542" s="14">
        <v>105566129.5</v>
      </c>
      <c r="F542" s="14">
        <f>სააგენტო!F242</f>
        <v>54433870.5</v>
      </c>
      <c r="G542" s="14">
        <f t="shared" si="119"/>
        <v>160000000</v>
      </c>
      <c r="H542" s="14">
        <f>IF(OR(C542='ჯამი (HIDE)'!$B$11,C542='ჯამი (HIDE)'!$B$12,C542='ჯამი (HIDE)'!$B$13,C542='ჯამი (HIDE)'!$B$14),"",D542-G542)</f>
        <v>0</v>
      </c>
      <c r="I542" s="27">
        <f>IF(AND(D542=0,G542=0),"",IF(OR(C542='ჯამი (HIDE)'!$B$11,C542='ჯამი (HIDE)'!$B$12,C542='ჯამი (HIDE)'!$B$13,C542='ჯამი (HIDE)'!$B$14),"",G542/D542))</f>
        <v>1</v>
      </c>
    </row>
    <row r="543" spans="1:9" ht="16.5" hidden="1" thickTop="1" thickBot="1">
      <c r="A543" t="s">
        <v>199</v>
      </c>
      <c r="B543" s="34"/>
      <c r="C543" s="7" t="s">
        <v>12</v>
      </c>
      <c r="D543" s="14">
        <v>0</v>
      </c>
      <c r="E543" s="14"/>
      <c r="F543" s="14">
        <f>სააგენტო!F243</f>
        <v>0</v>
      </c>
      <c r="G543" s="14">
        <f t="shared" si="119"/>
        <v>0</v>
      </c>
      <c r="H543" s="14">
        <f>IF(OR(C543='ჯამი (HIDE)'!$B$11,C543='ჯამი (HIDE)'!$B$12,C543='ჯამი (HIDE)'!$B$13,C543='ჯამი (HIDE)'!$B$14),"",D543-G543)</f>
        <v>0</v>
      </c>
      <c r="I543" s="27" t="str">
        <f>IF(AND(D543=0,G543=0),"",IF(OR(C543='ჯამი (HIDE)'!$B$11,C543='ჯამი (HIDE)'!$B$12,C543='ჯამი (HIDE)'!$B$13,C543='ჯამი (HIDE)'!$B$14),"",G543/D543))</f>
        <v/>
      </c>
    </row>
    <row r="544" spans="1:9" ht="16.5" hidden="1" thickTop="1" thickBot="1">
      <c r="A544" t="s">
        <v>199</v>
      </c>
      <c r="B544" s="33"/>
      <c r="C544" s="5" t="s">
        <v>13</v>
      </c>
      <c r="D544" s="13">
        <v>0</v>
      </c>
      <c r="E544" s="13"/>
      <c r="F544" s="13">
        <f>სააგენტო!F244</f>
        <v>0</v>
      </c>
      <c r="G544" s="13">
        <f t="shared" si="119"/>
        <v>0</v>
      </c>
      <c r="H544" s="13">
        <f>IF(OR(C544='ჯამი (HIDE)'!$B$11,C544='ჯამი (HIDE)'!$B$12,C544='ჯამი (HIDE)'!$B$13,C544='ჯამი (HIDE)'!$B$14),"",D544-G544)</f>
        <v>0</v>
      </c>
      <c r="I544" s="26" t="str">
        <f>IF(AND(D544=0,G544=0),"",IF(OR(C544='ჯამი (HIDE)'!$B$11,C544='ჯამი (HIDE)'!$B$12,C544='ჯამი (HIDE)'!$B$13,C544='ჯამი (HIDE)'!$B$14),"",G544/D544))</f>
        <v/>
      </c>
    </row>
    <row r="545" spans="1:9" ht="16.5" hidden="1" thickTop="1" thickBot="1">
      <c r="A545" t="s">
        <v>199</v>
      </c>
      <c r="B545" s="33"/>
      <c r="C545" s="5" t="s">
        <v>14</v>
      </c>
      <c r="D545" s="13">
        <v>0</v>
      </c>
      <c r="E545" s="13"/>
      <c r="F545" s="13">
        <f>სააგენტო!F245</f>
        <v>0</v>
      </c>
      <c r="G545" s="13">
        <f t="shared" si="119"/>
        <v>0</v>
      </c>
      <c r="H545" s="13">
        <f>IF(OR(C545='ჯამი (HIDE)'!$B$11,C545='ჯამი (HIDE)'!$B$12,C545='ჯამი (HIDE)'!$B$13,C545='ჯამი (HIDE)'!$B$14),"",D545-G545)</f>
        <v>0</v>
      </c>
      <c r="I545" s="26" t="str">
        <f>IF(AND(D545=0,G545=0),"",IF(OR(C545='ჯამი (HIDE)'!$B$11,C545='ჯამი (HIDE)'!$B$12,C545='ჯამი (HIDE)'!$B$13,C545='ჯამი (HIDE)'!$B$14),"",G545/D545))</f>
        <v/>
      </c>
    </row>
    <row r="546" spans="1:9" ht="16.5" hidden="1" thickTop="1" thickBot="1">
      <c r="A546" t="s">
        <v>199</v>
      </c>
      <c r="B546" s="35"/>
      <c r="C546" s="9" t="s">
        <v>15</v>
      </c>
      <c r="D546" s="15">
        <v>0</v>
      </c>
      <c r="E546" s="15"/>
      <c r="F546" s="15">
        <f>სააგენტო!F246</f>
        <v>0</v>
      </c>
      <c r="G546" s="15">
        <f t="shared" si="119"/>
        <v>0</v>
      </c>
      <c r="H546" s="15">
        <f>IF(OR(C546='ჯამი (HIDE)'!$B$11,C546='ჯამი (HIDE)'!$B$12,C546='ჯამი (HIDE)'!$B$13,C546='ჯამი (HIDE)'!$B$14),"",D546-G546)</f>
        <v>0</v>
      </c>
      <c r="I546" s="28" t="str">
        <f>IF(AND(D546=0,G546=0),"",IF(OR(C546='ჯამი (HIDE)'!$B$11,C546='ჯამი (HIDE)'!$B$12,C546='ჯამი (HIDE)'!$B$13,C546='ჯამი (HIDE)'!$B$14),"",G546/D546))</f>
        <v/>
      </c>
    </row>
    <row r="547" spans="1:9" ht="31.5" customHeight="1" thickTop="1" thickBot="1">
      <c r="A547" t="str">
        <f t="shared" ref="A547" si="124">IF(OR(D547&lt;&gt;0,G547&lt;&gt;0,),"a","b")</f>
        <v>a</v>
      </c>
      <c r="B547" s="2" t="s">
        <v>97</v>
      </c>
      <c r="C547" s="24" t="s">
        <v>98</v>
      </c>
      <c r="D547" s="3">
        <v>19362700</v>
      </c>
      <c r="E547" s="3">
        <f>SUM(E559,E571,E583,E595,E607,E619,E643,E691,E739,E775,E787,E799)</f>
        <v>5585948.2000000002</v>
      </c>
      <c r="F547" s="3">
        <f>SUM(F559,F571,F583,F595,F607,F619,F643,F691,F739,F775,F787,F799)</f>
        <v>15384917.939999999</v>
      </c>
      <c r="G547" s="3">
        <f t="shared" si="119"/>
        <v>20970866.140000001</v>
      </c>
      <c r="H547" s="3">
        <f>IF(OR(C547='ჯამი (HIDE)'!$B$11,C547='ჯამი (HIDE)'!$B$12,C547='ჯამი (HIDE)'!$B$13,C547='ჯამი (HIDE)'!$B$14),"",D547-G547)</f>
        <v>-1608166.1400000006</v>
      </c>
      <c r="I547" s="25">
        <f>IF(AND(D547=0,G547=0),"",IF(OR(C547='ჯამი (HIDE)'!$B$11,C547='ჯამი (HIDE)'!$B$12,C547='ჯამი (HIDE)'!$B$13,C547='ჯამი (HIDE)'!$B$14),"",G547/D547))</f>
        <v>1.0830548497885109</v>
      </c>
    </row>
    <row r="548" spans="1:9" ht="16.5" hidden="1" thickTop="1" thickBot="1">
      <c r="A548" t="s">
        <v>199</v>
      </c>
      <c r="B548" s="33"/>
      <c r="C548" s="5" t="s">
        <v>5</v>
      </c>
      <c r="D548" s="13">
        <v>19362700</v>
      </c>
      <c r="E548" s="13">
        <f t="shared" ref="E548:E558" si="125">SUM(E560,E572,E584,E596,E608,E620,E644,E692,E740,E776,E788,E800)</f>
        <v>5585948.2000000002</v>
      </c>
      <c r="F548" s="13">
        <f t="shared" ref="F548:F558" si="126">SUM(F560,F572,F584,F596,F608,F620,F644,F692,F740,F776,F788,F800)</f>
        <v>15384917.939999999</v>
      </c>
      <c r="G548" s="13">
        <f t="shared" si="119"/>
        <v>20970866.140000001</v>
      </c>
      <c r="H548" s="13">
        <f>IF(OR(C548='ჯამი (HIDE)'!$B$11,C548='ჯამი (HIDE)'!$B$12,C548='ჯამი (HIDE)'!$B$13,C548='ჯამი (HIDE)'!$B$14),"",D548-G548)</f>
        <v>-1608166.1400000006</v>
      </c>
      <c r="I548" s="26">
        <f>IF(AND(D548=0,G548=0),"",IF(OR(C548='ჯამი (HIDE)'!$B$11,C548='ჯამი (HIDE)'!$B$12,C548='ჯამი (HIDE)'!$B$13,C548='ჯამი (HIDE)'!$B$14),"",G548/D548))</f>
        <v>1.0830548497885109</v>
      </c>
    </row>
    <row r="549" spans="1:9" ht="16.5" hidden="1" thickTop="1" thickBot="1">
      <c r="A549" t="s">
        <v>199</v>
      </c>
      <c r="B549" s="34"/>
      <c r="C549" s="7" t="s">
        <v>6</v>
      </c>
      <c r="D549" s="14">
        <v>0</v>
      </c>
      <c r="E549" s="14">
        <f t="shared" si="125"/>
        <v>0</v>
      </c>
      <c r="F549" s="14">
        <f t="shared" si="126"/>
        <v>0</v>
      </c>
      <c r="G549" s="14">
        <f t="shared" si="119"/>
        <v>0</v>
      </c>
      <c r="H549" s="14">
        <f>IF(OR(C549='ჯამი (HIDE)'!$B$11,C549='ჯამი (HIDE)'!$B$12,C549='ჯამი (HIDE)'!$B$13,C549='ჯამი (HIDE)'!$B$14),"",D549-G549)</f>
        <v>0</v>
      </c>
      <c r="I549" s="27" t="str">
        <f>IF(AND(D549=0,G549=0),"",IF(OR(C549='ჯამი (HIDE)'!$B$11,C549='ჯამი (HIDE)'!$B$12,C549='ჯამი (HIDE)'!$B$13,C549='ჯამი (HIDE)'!$B$14),"",G549/D549))</f>
        <v/>
      </c>
    </row>
    <row r="550" spans="1:9" ht="16.5" hidden="1" thickTop="1" thickBot="1">
      <c r="A550" t="s">
        <v>199</v>
      </c>
      <c r="B550" s="34"/>
      <c r="C550" s="7" t="s">
        <v>7</v>
      </c>
      <c r="D550" s="14">
        <v>5671200</v>
      </c>
      <c r="E550" s="14">
        <f t="shared" si="125"/>
        <v>1191008.79</v>
      </c>
      <c r="F550" s="14">
        <f t="shared" si="126"/>
        <v>10024765.18</v>
      </c>
      <c r="G550" s="14">
        <f t="shared" si="119"/>
        <v>11215773.969999999</v>
      </c>
      <c r="H550" s="14">
        <f>IF(OR(C550='ჯამი (HIDE)'!$B$11,C550='ჯამი (HIDE)'!$B$12,C550='ჯამი (HIDE)'!$B$13,C550='ჯამი (HIDE)'!$B$14),"",D550-G550)</f>
        <v>-5544573.9699999988</v>
      </c>
      <c r="I550" s="27">
        <f>IF(AND(D550=0,G550=0),"",IF(OR(C550='ჯამი (HIDE)'!$B$11,C550='ჯამი (HIDE)'!$B$12,C550='ჯამი (HIDE)'!$B$13,C550='ჯამი (HIDE)'!$B$14),"",G550/D550))</f>
        <v>1.9776720923261388</v>
      </c>
    </row>
    <row r="551" spans="1:9" ht="16.5" hidden="1" thickTop="1" thickBot="1">
      <c r="A551" t="s">
        <v>199</v>
      </c>
      <c r="B551" s="34"/>
      <c r="C551" s="7" t="s">
        <v>8</v>
      </c>
      <c r="D551" s="14">
        <v>0</v>
      </c>
      <c r="E551" s="14">
        <f t="shared" si="125"/>
        <v>0</v>
      </c>
      <c r="F551" s="14">
        <f t="shared" si="126"/>
        <v>0</v>
      </c>
      <c r="G551" s="14">
        <f t="shared" si="119"/>
        <v>0</v>
      </c>
      <c r="H551" s="14">
        <f>IF(OR(C551='ჯამი (HIDE)'!$B$11,C551='ჯამი (HIDE)'!$B$12,C551='ჯამი (HIDE)'!$B$13,C551='ჯამი (HIDE)'!$B$14),"",D551-G551)</f>
        <v>0</v>
      </c>
      <c r="I551" s="27" t="str">
        <f>IF(AND(D551=0,G551=0),"",IF(OR(C551='ჯამი (HIDE)'!$B$11,C551='ჯამი (HIDE)'!$B$12,C551='ჯამი (HIDE)'!$B$13,C551='ჯამი (HIDE)'!$B$14),"",G551/D551))</f>
        <v/>
      </c>
    </row>
    <row r="552" spans="1:9" ht="16.5" hidden="1" thickTop="1" thickBot="1">
      <c r="A552" t="s">
        <v>199</v>
      </c>
      <c r="B552" s="34"/>
      <c r="C552" s="7" t="s">
        <v>9</v>
      </c>
      <c r="D552" s="14">
        <v>0</v>
      </c>
      <c r="E552" s="14">
        <f t="shared" si="125"/>
        <v>0</v>
      </c>
      <c r="F552" s="14">
        <f t="shared" si="126"/>
        <v>0</v>
      </c>
      <c r="G552" s="14">
        <f t="shared" si="119"/>
        <v>0</v>
      </c>
      <c r="H552" s="14">
        <f>IF(OR(C552='ჯამი (HIDE)'!$B$11,C552='ჯამი (HIDE)'!$B$12,C552='ჯამი (HIDE)'!$B$13,C552='ჯამი (HIDE)'!$B$14),"",D552-G552)</f>
        <v>0</v>
      </c>
      <c r="I552" s="27" t="str">
        <f>IF(AND(D552=0,G552=0),"",IF(OR(C552='ჯამი (HIDE)'!$B$11,C552='ჯამი (HIDE)'!$B$12,C552='ჯამი (HIDE)'!$B$13,C552='ჯამი (HIDE)'!$B$14),"",G552/D552))</f>
        <v/>
      </c>
    </row>
    <row r="553" spans="1:9" ht="16.5" hidden="1" thickTop="1" thickBot="1">
      <c r="A553" t="s">
        <v>199</v>
      </c>
      <c r="B553" s="34"/>
      <c r="C553" s="7" t="s">
        <v>10</v>
      </c>
      <c r="D553" s="14">
        <v>0</v>
      </c>
      <c r="E553" s="14">
        <f t="shared" si="125"/>
        <v>0</v>
      </c>
      <c r="F553" s="14">
        <f t="shared" si="126"/>
        <v>0</v>
      </c>
      <c r="G553" s="14">
        <f t="shared" si="119"/>
        <v>0</v>
      </c>
      <c r="H553" s="14">
        <f>IF(OR(C553='ჯამი (HIDE)'!$B$11,C553='ჯამი (HIDE)'!$B$12,C553='ჯამი (HIDE)'!$B$13,C553='ჯამი (HIDE)'!$B$14),"",D553-G553)</f>
        <v>0</v>
      </c>
      <c r="I553" s="27" t="str">
        <f>IF(AND(D553=0,G553=0),"",IF(OR(C553='ჯამი (HIDE)'!$B$11,C553='ჯამი (HIDE)'!$B$12,C553='ჯამი (HIDE)'!$B$13,C553='ჯამი (HIDE)'!$B$14),"",G553/D553))</f>
        <v/>
      </c>
    </row>
    <row r="554" spans="1:9" ht="16.5" hidden="1" thickTop="1" thickBot="1">
      <c r="A554" t="s">
        <v>199</v>
      </c>
      <c r="B554" s="34"/>
      <c r="C554" s="7" t="s">
        <v>11</v>
      </c>
      <c r="D554" s="14">
        <v>13691500</v>
      </c>
      <c r="E554" s="14">
        <f t="shared" si="125"/>
        <v>4394939.41</v>
      </c>
      <c r="F554" s="14">
        <f t="shared" si="126"/>
        <v>5360152.76</v>
      </c>
      <c r="G554" s="14">
        <f t="shared" si="119"/>
        <v>9755092.1699999999</v>
      </c>
      <c r="H554" s="14">
        <f>IF(OR(C554='ჯამი (HIDE)'!$B$11,C554='ჯამი (HIDE)'!$B$12,C554='ჯამი (HIDE)'!$B$13,C554='ჯამი (HIDE)'!$B$14),"",D554-G554)</f>
        <v>3936407.83</v>
      </c>
      <c r="I554" s="27">
        <f>IF(AND(D554=0,G554=0),"",IF(OR(C554='ჯამი (HIDE)'!$B$11,C554='ჯამი (HIDE)'!$B$12,C554='ჯამი (HIDE)'!$B$13,C554='ჯამი (HIDE)'!$B$14),"",G554/D554))</f>
        <v>0.71249258079830546</v>
      </c>
    </row>
    <row r="555" spans="1:9" ht="16.5" hidden="1" thickTop="1" thickBot="1">
      <c r="A555" t="s">
        <v>199</v>
      </c>
      <c r="B555" s="34"/>
      <c r="C555" s="7" t="s">
        <v>12</v>
      </c>
      <c r="D555" s="14">
        <v>0</v>
      </c>
      <c r="E555" s="14">
        <f t="shared" si="125"/>
        <v>0</v>
      </c>
      <c r="F555" s="14">
        <f t="shared" si="126"/>
        <v>0</v>
      </c>
      <c r="G555" s="14">
        <f t="shared" si="119"/>
        <v>0</v>
      </c>
      <c r="H555" s="14">
        <f>IF(OR(C555='ჯამი (HIDE)'!$B$11,C555='ჯამი (HIDE)'!$B$12,C555='ჯამი (HIDE)'!$B$13,C555='ჯამი (HIDE)'!$B$14),"",D555-G555)</f>
        <v>0</v>
      </c>
      <c r="I555" s="27" t="str">
        <f>IF(AND(D555=0,G555=0),"",IF(OR(C555='ჯამი (HIDE)'!$B$11,C555='ჯამი (HIDE)'!$B$12,C555='ჯამი (HIDE)'!$B$13,C555='ჯამი (HIDE)'!$B$14),"",G555/D555))</f>
        <v/>
      </c>
    </row>
    <row r="556" spans="1:9" ht="16.5" hidden="1" thickTop="1" thickBot="1">
      <c r="A556" t="s">
        <v>199</v>
      </c>
      <c r="B556" s="33"/>
      <c r="C556" s="5" t="s">
        <v>13</v>
      </c>
      <c r="D556" s="13">
        <v>0</v>
      </c>
      <c r="E556" s="13">
        <f t="shared" si="125"/>
        <v>0</v>
      </c>
      <c r="F556" s="13">
        <f t="shared" si="126"/>
        <v>0</v>
      </c>
      <c r="G556" s="13">
        <f t="shared" si="119"/>
        <v>0</v>
      </c>
      <c r="H556" s="13">
        <f>IF(OR(C556='ჯამი (HIDE)'!$B$11,C556='ჯამი (HIDE)'!$B$12,C556='ჯამი (HIDE)'!$B$13,C556='ჯამი (HIDE)'!$B$14),"",D556-G556)</f>
        <v>0</v>
      </c>
      <c r="I556" s="26" t="str">
        <f>IF(AND(D556=0,G556=0),"",IF(OR(C556='ჯამი (HIDE)'!$B$11,C556='ჯამი (HIDE)'!$B$12,C556='ჯამი (HIDE)'!$B$13,C556='ჯამი (HIDE)'!$B$14),"",G556/D556))</f>
        <v/>
      </c>
    </row>
    <row r="557" spans="1:9" ht="16.5" hidden="1" thickTop="1" thickBot="1">
      <c r="A557" t="s">
        <v>199</v>
      </c>
      <c r="B557" s="33"/>
      <c r="C557" s="5" t="s">
        <v>14</v>
      </c>
      <c r="D557" s="13">
        <v>0</v>
      </c>
      <c r="E557" s="13">
        <f t="shared" si="125"/>
        <v>0</v>
      </c>
      <c r="F557" s="13">
        <f t="shared" si="126"/>
        <v>0</v>
      </c>
      <c r="G557" s="13">
        <f t="shared" si="119"/>
        <v>0</v>
      </c>
      <c r="H557" s="13">
        <f>IF(OR(C557='ჯამი (HIDE)'!$B$11,C557='ჯამი (HIDE)'!$B$12,C557='ჯამი (HIDE)'!$B$13,C557='ჯამი (HIDE)'!$B$14),"",D557-G557)</f>
        <v>0</v>
      </c>
      <c r="I557" s="26" t="str">
        <f>IF(AND(D557=0,G557=0),"",IF(OR(C557='ჯამი (HIDE)'!$B$11,C557='ჯამი (HIDE)'!$B$12,C557='ჯამი (HIDE)'!$B$13,C557='ჯამი (HIDE)'!$B$14),"",G557/D557))</f>
        <v/>
      </c>
    </row>
    <row r="558" spans="1:9" ht="16.5" hidden="1" thickTop="1" thickBot="1">
      <c r="A558" t="s">
        <v>199</v>
      </c>
      <c r="B558" s="35"/>
      <c r="C558" s="9" t="s">
        <v>15</v>
      </c>
      <c r="D558" s="15">
        <v>0</v>
      </c>
      <c r="E558" s="15">
        <f t="shared" si="125"/>
        <v>0</v>
      </c>
      <c r="F558" s="15">
        <f t="shared" si="126"/>
        <v>0</v>
      </c>
      <c r="G558" s="15">
        <f t="shared" si="119"/>
        <v>0</v>
      </c>
      <c r="H558" s="15">
        <f>IF(OR(C558='ჯამი (HIDE)'!$B$11,C558='ჯამი (HIDE)'!$B$12,C558='ჯამი (HIDE)'!$B$13,C558='ჯამი (HIDE)'!$B$14),"",D558-G558)</f>
        <v>0</v>
      </c>
      <c r="I558" s="28" t="str">
        <f>IF(AND(D558=0,G558=0),"",IF(OR(C558='ჯამი (HIDE)'!$B$11,C558='ჯამი (HIDE)'!$B$12,C558='ჯამი (HIDE)'!$B$13,C558='ჯამი (HIDE)'!$B$14),"",G558/D558))</f>
        <v/>
      </c>
    </row>
    <row r="559" spans="1:9" ht="31.5" customHeight="1" thickTop="1" thickBot="1">
      <c r="A559" t="str">
        <f t="shared" ref="A559" si="127">IF(OR(D559&lt;&gt;0,G559&lt;&gt;0,),"a","b")</f>
        <v>a</v>
      </c>
      <c r="B559" s="2" t="s">
        <v>99</v>
      </c>
      <c r="C559" s="31" t="s">
        <v>100</v>
      </c>
      <c r="D559" s="3">
        <v>450000</v>
      </c>
      <c r="E559" s="3">
        <f>SUM(E560,E568,E569,E570)</f>
        <v>145026.26</v>
      </c>
      <c r="F559" s="3">
        <f>'დაავადებათა კონტროლი'!F19</f>
        <v>253563.1</v>
      </c>
      <c r="G559" s="3">
        <f t="shared" si="119"/>
        <v>398589.36</v>
      </c>
      <c r="H559" s="3">
        <f>IF(OR(C559='ჯამი (HIDE)'!$B$11,C559='ჯამი (HIDE)'!$B$12,C559='ჯამი (HIDE)'!$B$13,C559='ჯამი (HIDE)'!$B$14),"",D559-G559)</f>
        <v>51410.640000000014</v>
      </c>
      <c r="I559" s="25">
        <f>IF(AND(D559=0,G559=0),"",IF(OR(C559='ჯამი (HIDE)'!$B$11,C559='ჯამი (HIDE)'!$B$12,C559='ჯამი (HIDE)'!$B$13,C559='ჯამი (HIDE)'!$B$14),"",G559/D559))</f>
        <v>0.8857541333333333</v>
      </c>
    </row>
    <row r="560" spans="1:9" ht="16.5" hidden="1" thickTop="1" thickBot="1">
      <c r="A560" t="s">
        <v>199</v>
      </c>
      <c r="B560" s="33"/>
      <c r="C560" s="5" t="s">
        <v>5</v>
      </c>
      <c r="D560" s="13">
        <v>450000</v>
      </c>
      <c r="E560" s="13">
        <f>SUM(E561:E567)</f>
        <v>145026.26</v>
      </c>
      <c r="F560" s="13">
        <f>'დაავადებათა კონტროლი'!F20</f>
        <v>253563.1</v>
      </c>
      <c r="G560" s="13">
        <f t="shared" si="119"/>
        <v>398589.36</v>
      </c>
      <c r="H560" s="13">
        <f>IF(OR(C560='ჯამი (HIDE)'!$B$11,C560='ჯამი (HIDE)'!$B$12,C560='ჯამი (HIDE)'!$B$13,C560='ჯამი (HIDE)'!$B$14),"",D560-G560)</f>
        <v>51410.640000000014</v>
      </c>
      <c r="I560" s="26">
        <f>IF(AND(D560=0,G560=0),"",IF(OR(C560='ჯამი (HIDE)'!$B$11,C560='ჯამი (HIDE)'!$B$12,C560='ჯამი (HIDE)'!$B$13,C560='ჯამი (HIDE)'!$B$14),"",G560/D560))</f>
        <v>0.8857541333333333</v>
      </c>
    </row>
    <row r="561" spans="1:9" ht="16.5" hidden="1" thickTop="1" thickBot="1">
      <c r="A561" t="s">
        <v>199</v>
      </c>
      <c r="B561" s="34"/>
      <c r="C561" s="7" t="s">
        <v>6</v>
      </c>
      <c r="D561" s="14">
        <v>0</v>
      </c>
      <c r="E561" s="14"/>
      <c r="F561" s="14">
        <f>'დაავადებათა კონტროლი'!F21</f>
        <v>0</v>
      </c>
      <c r="G561" s="14">
        <f t="shared" si="119"/>
        <v>0</v>
      </c>
      <c r="H561" s="14">
        <f>IF(OR(C561='ჯამი (HIDE)'!$B$11,C561='ჯამი (HIDE)'!$B$12,C561='ჯამი (HIDE)'!$B$13,C561='ჯამი (HIDE)'!$B$14),"",D561-G561)</f>
        <v>0</v>
      </c>
      <c r="I561" s="27" t="str">
        <f>IF(AND(D561=0,G561=0),"",IF(OR(C561='ჯამი (HIDE)'!$B$11,C561='ჯამი (HIDE)'!$B$12,C561='ჯამი (HIDE)'!$B$13,C561='ჯამი (HIDE)'!$B$14),"",G561/D561))</f>
        <v/>
      </c>
    </row>
    <row r="562" spans="1:9" ht="16.5" hidden="1" thickTop="1" thickBot="1">
      <c r="A562" t="s">
        <v>199</v>
      </c>
      <c r="B562" s="34"/>
      <c r="C562" s="7" t="s">
        <v>7</v>
      </c>
      <c r="D562" s="14">
        <v>450000</v>
      </c>
      <c r="E562" s="14">
        <v>145026.26</v>
      </c>
      <c r="F562" s="14">
        <f>'დაავადებათა კონტროლი'!F22</f>
        <v>253563.1</v>
      </c>
      <c r="G562" s="14">
        <f t="shared" si="119"/>
        <v>398589.36</v>
      </c>
      <c r="H562" s="14">
        <f>IF(OR(C562='ჯამი (HIDE)'!$B$11,C562='ჯამი (HIDE)'!$B$12,C562='ჯამი (HIDE)'!$B$13,C562='ჯამი (HIDE)'!$B$14),"",D562-G562)</f>
        <v>51410.640000000014</v>
      </c>
      <c r="I562" s="27">
        <f>IF(AND(D562=0,G562=0),"",IF(OR(C562='ჯამი (HIDE)'!$B$11,C562='ჯამი (HIDE)'!$B$12,C562='ჯამი (HIDE)'!$B$13,C562='ჯამი (HIDE)'!$B$14),"",G562/D562))</f>
        <v>0.8857541333333333</v>
      </c>
    </row>
    <row r="563" spans="1:9" ht="16.5" hidden="1" thickTop="1" thickBot="1">
      <c r="A563" t="s">
        <v>199</v>
      </c>
      <c r="B563" s="34"/>
      <c r="C563" s="7" t="s">
        <v>8</v>
      </c>
      <c r="D563" s="14">
        <v>0</v>
      </c>
      <c r="E563" s="14"/>
      <c r="F563" s="14">
        <f>'დაავადებათა კონტროლი'!F23</f>
        <v>0</v>
      </c>
      <c r="G563" s="14">
        <f t="shared" si="119"/>
        <v>0</v>
      </c>
      <c r="H563" s="14">
        <f>IF(OR(C563='ჯამი (HIDE)'!$B$11,C563='ჯამი (HIDE)'!$B$12,C563='ჯამი (HIDE)'!$B$13,C563='ჯამი (HIDE)'!$B$14),"",D563-G563)</f>
        <v>0</v>
      </c>
      <c r="I563" s="27" t="str">
        <f>IF(AND(D563=0,G563=0),"",IF(OR(C563='ჯამი (HIDE)'!$B$11,C563='ჯამი (HIDE)'!$B$12,C563='ჯამი (HIDE)'!$B$13,C563='ჯამი (HIDE)'!$B$14),"",G563/D563))</f>
        <v/>
      </c>
    </row>
    <row r="564" spans="1:9" ht="16.5" hidden="1" thickTop="1" thickBot="1">
      <c r="A564" t="s">
        <v>199</v>
      </c>
      <c r="B564" s="34"/>
      <c r="C564" s="7" t="s">
        <v>9</v>
      </c>
      <c r="D564" s="14">
        <v>0</v>
      </c>
      <c r="E564" s="14"/>
      <c r="F564" s="14">
        <f>'დაავადებათა კონტროლი'!F24</f>
        <v>0</v>
      </c>
      <c r="G564" s="14">
        <f t="shared" si="119"/>
        <v>0</v>
      </c>
      <c r="H564" s="14">
        <f>IF(OR(C564='ჯამი (HIDE)'!$B$11,C564='ჯამი (HIDE)'!$B$12,C564='ჯამი (HIDE)'!$B$13,C564='ჯამი (HIDE)'!$B$14),"",D564-G564)</f>
        <v>0</v>
      </c>
      <c r="I564" s="27" t="str">
        <f>IF(AND(D564=0,G564=0),"",IF(OR(C564='ჯამი (HIDE)'!$B$11,C564='ჯამი (HIDE)'!$B$12,C564='ჯამი (HIDE)'!$B$13,C564='ჯამი (HIDE)'!$B$14),"",G564/D564))</f>
        <v/>
      </c>
    </row>
    <row r="565" spans="1:9" ht="16.5" hidden="1" thickTop="1" thickBot="1">
      <c r="A565" t="s">
        <v>199</v>
      </c>
      <c r="B565" s="34"/>
      <c r="C565" s="7" t="s">
        <v>10</v>
      </c>
      <c r="D565" s="14">
        <v>0</v>
      </c>
      <c r="E565" s="14"/>
      <c r="F565" s="14">
        <f>'დაავადებათა კონტროლი'!F25</f>
        <v>0</v>
      </c>
      <c r="G565" s="14">
        <f t="shared" si="119"/>
        <v>0</v>
      </c>
      <c r="H565" s="14">
        <f>IF(OR(C565='ჯამი (HIDE)'!$B$11,C565='ჯამი (HIDE)'!$B$12,C565='ჯამი (HIDE)'!$B$13,C565='ჯამი (HIDE)'!$B$14),"",D565-G565)</f>
        <v>0</v>
      </c>
      <c r="I565" s="27" t="str">
        <f>IF(AND(D565=0,G565=0),"",IF(OR(C565='ჯამი (HIDE)'!$B$11,C565='ჯამი (HIDE)'!$B$12,C565='ჯამი (HIDE)'!$B$13,C565='ჯამი (HIDE)'!$B$14),"",G565/D565))</f>
        <v/>
      </c>
    </row>
    <row r="566" spans="1:9" ht="16.5" hidden="1" thickTop="1" thickBot="1">
      <c r="A566" t="s">
        <v>199</v>
      </c>
      <c r="B566" s="34"/>
      <c r="C566" s="7" t="s">
        <v>11</v>
      </c>
      <c r="D566" s="14">
        <v>0</v>
      </c>
      <c r="E566" s="14"/>
      <c r="F566" s="14">
        <f>'დაავადებათა კონტროლი'!F26</f>
        <v>0</v>
      </c>
      <c r="G566" s="14">
        <f t="shared" si="119"/>
        <v>0</v>
      </c>
      <c r="H566" s="14">
        <f>IF(OR(C566='ჯამი (HIDE)'!$B$11,C566='ჯამი (HIDE)'!$B$12,C566='ჯამი (HIDE)'!$B$13,C566='ჯამი (HIDE)'!$B$14),"",D566-G566)</f>
        <v>0</v>
      </c>
      <c r="I566" s="27" t="str">
        <f>IF(AND(D566=0,G566=0),"",IF(OR(C566='ჯამი (HIDE)'!$B$11,C566='ჯამი (HIDE)'!$B$12,C566='ჯამი (HIDE)'!$B$13,C566='ჯამი (HIDE)'!$B$14),"",G566/D566))</f>
        <v/>
      </c>
    </row>
    <row r="567" spans="1:9" ht="16.5" hidden="1" thickTop="1" thickBot="1">
      <c r="A567" t="s">
        <v>199</v>
      </c>
      <c r="B567" s="34"/>
      <c r="C567" s="7" t="s">
        <v>12</v>
      </c>
      <c r="D567" s="14">
        <v>0</v>
      </c>
      <c r="E567" s="14"/>
      <c r="F567" s="14">
        <f>'დაავადებათა კონტროლი'!F27</f>
        <v>0</v>
      </c>
      <c r="G567" s="14">
        <f t="shared" si="119"/>
        <v>0</v>
      </c>
      <c r="H567" s="14">
        <f>IF(OR(C567='ჯამი (HIDE)'!$B$11,C567='ჯამი (HIDE)'!$B$12,C567='ჯამი (HIDE)'!$B$13,C567='ჯამი (HIDE)'!$B$14),"",D567-G567)</f>
        <v>0</v>
      </c>
      <c r="I567" s="27" t="str">
        <f>IF(AND(D567=0,G567=0),"",IF(OR(C567='ჯამი (HIDE)'!$B$11,C567='ჯამი (HIDE)'!$B$12,C567='ჯამი (HIDE)'!$B$13,C567='ჯამი (HIDE)'!$B$14),"",G567/D567))</f>
        <v/>
      </c>
    </row>
    <row r="568" spans="1:9" ht="16.5" hidden="1" thickTop="1" thickBot="1">
      <c r="A568" t="s">
        <v>199</v>
      </c>
      <c r="B568" s="33"/>
      <c r="C568" s="5" t="s">
        <v>13</v>
      </c>
      <c r="D568" s="13">
        <v>0</v>
      </c>
      <c r="E568" s="13"/>
      <c r="F568" s="13">
        <f>'დაავადებათა კონტროლი'!F28</f>
        <v>0</v>
      </c>
      <c r="G568" s="13">
        <f t="shared" si="119"/>
        <v>0</v>
      </c>
      <c r="H568" s="13">
        <f>IF(OR(C568='ჯამი (HIDE)'!$B$11,C568='ჯამი (HIDE)'!$B$12,C568='ჯამი (HIDE)'!$B$13,C568='ჯამი (HIDE)'!$B$14),"",D568-G568)</f>
        <v>0</v>
      </c>
      <c r="I568" s="26" t="str">
        <f>IF(AND(D568=0,G568=0),"",IF(OR(C568='ჯამი (HIDE)'!$B$11,C568='ჯამი (HIDE)'!$B$12,C568='ჯამი (HIDE)'!$B$13,C568='ჯამი (HIDE)'!$B$14),"",G568/D568))</f>
        <v/>
      </c>
    </row>
    <row r="569" spans="1:9" ht="16.5" hidden="1" thickTop="1" thickBot="1">
      <c r="A569" t="s">
        <v>199</v>
      </c>
      <c r="B569" s="33"/>
      <c r="C569" s="5" t="s">
        <v>14</v>
      </c>
      <c r="D569" s="13">
        <v>0</v>
      </c>
      <c r="E569" s="13"/>
      <c r="F569" s="13">
        <f>'დაავადებათა კონტროლი'!F29</f>
        <v>0</v>
      </c>
      <c r="G569" s="13">
        <f t="shared" si="119"/>
        <v>0</v>
      </c>
      <c r="H569" s="13">
        <f>IF(OR(C569='ჯამი (HIDE)'!$B$11,C569='ჯამი (HIDE)'!$B$12,C569='ჯამი (HIDE)'!$B$13,C569='ჯამი (HIDE)'!$B$14),"",D569-G569)</f>
        <v>0</v>
      </c>
      <c r="I569" s="26" t="str">
        <f>IF(AND(D569=0,G569=0),"",IF(OR(C569='ჯამი (HIDE)'!$B$11,C569='ჯამი (HIDE)'!$B$12,C569='ჯამი (HIDE)'!$B$13,C569='ჯამი (HIDE)'!$B$14),"",G569/D569))</f>
        <v/>
      </c>
    </row>
    <row r="570" spans="1:9" ht="16.5" hidden="1" thickTop="1" thickBot="1">
      <c r="A570" t="s">
        <v>199</v>
      </c>
      <c r="B570" s="35"/>
      <c r="C570" s="9" t="s">
        <v>15</v>
      </c>
      <c r="D570" s="15">
        <v>0</v>
      </c>
      <c r="E570" s="15"/>
      <c r="F570" s="15">
        <f>'დაავადებათა კონტროლი'!F30</f>
        <v>0</v>
      </c>
      <c r="G570" s="15">
        <f t="shared" si="119"/>
        <v>0</v>
      </c>
      <c r="H570" s="15">
        <f>IF(OR(C570='ჯამი (HIDE)'!$B$11,C570='ჯამი (HIDE)'!$B$12,C570='ჯამი (HIDE)'!$B$13,C570='ჯამი (HIDE)'!$B$14),"",D570-G570)</f>
        <v>0</v>
      </c>
      <c r="I570" s="28" t="str">
        <f>IF(AND(D570=0,G570=0),"",IF(OR(C570='ჯამი (HIDE)'!$B$11,C570='ჯამი (HIDE)'!$B$12,C570='ჯამი (HIDE)'!$B$13,C570='ჯამი (HIDE)'!$B$14),"",G570/D570))</f>
        <v/>
      </c>
    </row>
    <row r="571" spans="1:9" ht="31.5" customHeight="1" thickTop="1" thickBot="1">
      <c r="A571" t="str">
        <f t="shared" ref="A571" si="128">IF(OR(D571&lt;&gt;0,G571&lt;&gt;0,),"a","b")</f>
        <v>a</v>
      </c>
      <c r="B571" s="2" t="s">
        <v>101</v>
      </c>
      <c r="C571" s="24" t="s">
        <v>102</v>
      </c>
      <c r="D571" s="3">
        <v>4020000</v>
      </c>
      <c r="E571" s="3">
        <f>SUM(E572,E580,E581,E582)</f>
        <v>646570.79</v>
      </c>
      <c r="F571" s="77">
        <f>'დაავადებათა კონტროლი'!F31</f>
        <v>9166500</v>
      </c>
      <c r="G571" s="3">
        <f t="shared" si="119"/>
        <v>9813070.7899999991</v>
      </c>
      <c r="H571" s="3">
        <f>IF(OR(C571='ჯამი (HIDE)'!$B$11,C571='ჯამი (HIDE)'!$B$12,C571='ჯამი (HIDE)'!$B$13,C571='ჯამი (HIDE)'!$B$14),"",D571-G571)</f>
        <v>-5793070.7899999991</v>
      </c>
      <c r="I571" s="25">
        <f>IF(AND(D571=0,G571=0),"",IF(OR(C571='ჯამი (HIDE)'!$B$11,C571='ჯამი (HIDE)'!$B$12,C571='ჯამი (HIDE)'!$B$13,C571='ჯამი (HIDE)'!$B$14),"",G571/D571))</f>
        <v>2.4410623855721392</v>
      </c>
    </row>
    <row r="572" spans="1:9" ht="16.5" hidden="1" thickTop="1" thickBot="1">
      <c r="A572" t="s">
        <v>199</v>
      </c>
      <c r="B572" s="33"/>
      <c r="C572" s="5" t="s">
        <v>5</v>
      </c>
      <c r="D572" s="13">
        <v>4020000</v>
      </c>
      <c r="E572" s="13">
        <f>SUM(E573:E579)</f>
        <v>646570.79</v>
      </c>
      <c r="F572" s="13">
        <f>'დაავადებათა კონტროლი'!F32</f>
        <v>9166500</v>
      </c>
      <c r="G572" s="13">
        <f t="shared" si="119"/>
        <v>9813070.7899999991</v>
      </c>
      <c r="H572" s="13">
        <f>IF(OR(C572='ჯამი (HIDE)'!$B$11,C572='ჯამი (HIDE)'!$B$12,C572='ჯამი (HIDE)'!$B$13,C572='ჯამი (HIDE)'!$B$14),"",D572-G572)</f>
        <v>-5793070.7899999991</v>
      </c>
      <c r="I572" s="26">
        <f>IF(AND(D572=0,G572=0),"",IF(OR(C572='ჯამი (HIDE)'!$B$11,C572='ჯამი (HIDE)'!$B$12,C572='ჯამი (HIDE)'!$B$13,C572='ჯამი (HIDE)'!$B$14),"",G572/D572))</f>
        <v>2.4410623855721392</v>
      </c>
    </row>
    <row r="573" spans="1:9" ht="16.5" hidden="1" thickTop="1" thickBot="1">
      <c r="A573" t="s">
        <v>199</v>
      </c>
      <c r="B573" s="34"/>
      <c r="C573" s="7" t="s">
        <v>6</v>
      </c>
      <c r="D573" s="14">
        <v>0</v>
      </c>
      <c r="E573" s="14"/>
      <c r="F573" s="14">
        <f>'დაავადებათა კონტროლი'!F33</f>
        <v>0</v>
      </c>
      <c r="G573" s="14">
        <f t="shared" si="119"/>
        <v>0</v>
      </c>
      <c r="H573" s="14">
        <f>IF(OR(C573='ჯამი (HIDE)'!$B$11,C573='ჯამი (HIDE)'!$B$12,C573='ჯამი (HIDE)'!$B$13,C573='ჯამი (HIDE)'!$B$14),"",D573-G573)</f>
        <v>0</v>
      </c>
      <c r="I573" s="27" t="str">
        <f>IF(AND(D573=0,G573=0),"",IF(OR(C573='ჯამი (HIDE)'!$B$11,C573='ჯამი (HIDE)'!$B$12,C573='ჯამი (HIDE)'!$B$13,C573='ჯამი (HIDE)'!$B$14),"",G573/D573))</f>
        <v/>
      </c>
    </row>
    <row r="574" spans="1:9" ht="16.5" hidden="1" thickTop="1" thickBot="1">
      <c r="A574" t="s">
        <v>199</v>
      </c>
      <c r="B574" s="34"/>
      <c r="C574" s="7" t="s">
        <v>7</v>
      </c>
      <c r="D574" s="14">
        <v>4000000</v>
      </c>
      <c r="E574" s="14">
        <v>645655.79</v>
      </c>
      <c r="F574" s="14">
        <f>'დაავადებათა კონტროლი'!F34</f>
        <v>9165000</v>
      </c>
      <c r="G574" s="14">
        <f t="shared" si="119"/>
        <v>9810655.7899999991</v>
      </c>
      <c r="H574" s="14">
        <f>IF(OR(C574='ჯამი (HIDE)'!$B$11,C574='ჯამი (HIDE)'!$B$12,C574='ჯამი (HIDE)'!$B$13,C574='ჯამი (HIDE)'!$B$14),"",D574-G574)</f>
        <v>-5810655.7899999991</v>
      </c>
      <c r="I574" s="27">
        <f>IF(AND(D574=0,G574=0),"",IF(OR(C574='ჯამი (HIDE)'!$B$11,C574='ჯამი (HIDE)'!$B$12,C574='ჯამი (HIDE)'!$B$13,C574='ჯამი (HIDE)'!$B$14),"",G574/D574))</f>
        <v>2.4526639474999996</v>
      </c>
    </row>
    <row r="575" spans="1:9" ht="16.5" hidden="1" thickTop="1" thickBot="1">
      <c r="A575" t="s">
        <v>199</v>
      </c>
      <c r="B575" s="34"/>
      <c r="C575" s="7" t="s">
        <v>8</v>
      </c>
      <c r="D575" s="14">
        <v>0</v>
      </c>
      <c r="E575" s="14"/>
      <c r="F575" s="14">
        <f>'დაავადებათა კონტროლი'!F35</f>
        <v>0</v>
      </c>
      <c r="G575" s="14">
        <f t="shared" si="119"/>
        <v>0</v>
      </c>
      <c r="H575" s="14">
        <f>IF(OR(C575='ჯამი (HIDE)'!$B$11,C575='ჯამი (HIDE)'!$B$12,C575='ჯამი (HIDE)'!$B$13,C575='ჯამი (HIDE)'!$B$14),"",D575-G575)</f>
        <v>0</v>
      </c>
      <c r="I575" s="27" t="str">
        <f>IF(AND(D575=0,G575=0),"",IF(OR(C575='ჯამი (HIDE)'!$B$11,C575='ჯამი (HIDE)'!$B$12,C575='ჯამი (HIDE)'!$B$13,C575='ჯამი (HIDE)'!$B$14),"",G575/D575))</f>
        <v/>
      </c>
    </row>
    <row r="576" spans="1:9" ht="16.5" hidden="1" thickTop="1" thickBot="1">
      <c r="A576" t="s">
        <v>199</v>
      </c>
      <c r="B576" s="34"/>
      <c r="C576" s="7" t="s">
        <v>9</v>
      </c>
      <c r="D576" s="14">
        <v>0</v>
      </c>
      <c r="E576" s="14"/>
      <c r="F576" s="14">
        <f>'დაავადებათა კონტროლი'!F36</f>
        <v>0</v>
      </c>
      <c r="G576" s="14">
        <f t="shared" si="119"/>
        <v>0</v>
      </c>
      <c r="H576" s="14">
        <f>IF(OR(C576='ჯამი (HIDE)'!$B$11,C576='ჯამი (HIDE)'!$B$12,C576='ჯამი (HIDE)'!$B$13,C576='ჯამი (HIDE)'!$B$14),"",D576-G576)</f>
        <v>0</v>
      </c>
      <c r="I576" s="27" t="str">
        <f>IF(AND(D576=0,G576=0),"",IF(OR(C576='ჯამი (HIDE)'!$B$11,C576='ჯამი (HIDE)'!$B$12,C576='ჯამი (HIDE)'!$B$13,C576='ჯამი (HIDE)'!$B$14),"",G576/D576))</f>
        <v/>
      </c>
    </row>
    <row r="577" spans="1:9" ht="16.5" hidden="1" thickTop="1" thickBot="1">
      <c r="A577" t="s">
        <v>199</v>
      </c>
      <c r="B577" s="34"/>
      <c r="C577" s="7" t="s">
        <v>10</v>
      </c>
      <c r="D577" s="14">
        <v>0</v>
      </c>
      <c r="E577" s="14"/>
      <c r="F577" s="14">
        <f>'დაავადებათა კონტროლი'!F37</f>
        <v>0</v>
      </c>
      <c r="G577" s="14">
        <f t="shared" si="119"/>
        <v>0</v>
      </c>
      <c r="H577" s="14">
        <f>IF(OR(C577='ჯამი (HIDE)'!$B$11,C577='ჯამი (HIDE)'!$B$12,C577='ჯამი (HIDE)'!$B$13,C577='ჯამი (HIDE)'!$B$14),"",D577-G577)</f>
        <v>0</v>
      </c>
      <c r="I577" s="27" t="str">
        <f>IF(AND(D577=0,G577=0),"",IF(OR(C577='ჯამი (HIDE)'!$B$11,C577='ჯამი (HIDE)'!$B$12,C577='ჯამი (HIDE)'!$B$13,C577='ჯამი (HIDE)'!$B$14),"",G577/D577))</f>
        <v/>
      </c>
    </row>
    <row r="578" spans="1:9" ht="16.5" hidden="1" thickTop="1" thickBot="1">
      <c r="A578" t="s">
        <v>199</v>
      </c>
      <c r="B578" s="34"/>
      <c r="C578" s="7" t="s">
        <v>11</v>
      </c>
      <c r="D578" s="14">
        <v>20000</v>
      </c>
      <c r="E578" s="14">
        <v>915</v>
      </c>
      <c r="F578" s="14">
        <f>'დაავადებათა კონტროლი'!F38</f>
        <v>1500</v>
      </c>
      <c r="G578" s="14">
        <f t="shared" si="119"/>
        <v>2415</v>
      </c>
      <c r="H578" s="14">
        <f>IF(OR(C578='ჯამი (HIDE)'!$B$11,C578='ჯამი (HIDE)'!$B$12,C578='ჯამი (HIDE)'!$B$13,C578='ჯამი (HIDE)'!$B$14),"",D578-G578)</f>
        <v>17585</v>
      </c>
      <c r="I578" s="27">
        <f>IF(AND(D578=0,G578=0),"",IF(OR(C578='ჯამი (HIDE)'!$B$11,C578='ჯამი (HIDE)'!$B$12,C578='ჯამი (HIDE)'!$B$13,C578='ჯამი (HIDE)'!$B$14),"",G578/D578))</f>
        <v>0.12075</v>
      </c>
    </row>
    <row r="579" spans="1:9" ht="16.5" hidden="1" thickTop="1" thickBot="1">
      <c r="A579" t="s">
        <v>199</v>
      </c>
      <c r="B579" s="34"/>
      <c r="C579" s="7" t="s">
        <v>12</v>
      </c>
      <c r="D579" s="14">
        <v>0</v>
      </c>
      <c r="E579" s="14"/>
      <c r="F579" s="14">
        <f>'დაავადებათა კონტროლი'!F39</f>
        <v>0</v>
      </c>
      <c r="G579" s="14">
        <f t="shared" si="119"/>
        <v>0</v>
      </c>
      <c r="H579" s="14">
        <f>IF(OR(C579='ჯამი (HIDE)'!$B$11,C579='ჯამი (HIDE)'!$B$12,C579='ჯამი (HIDE)'!$B$13,C579='ჯამი (HIDE)'!$B$14),"",D579-G579)</f>
        <v>0</v>
      </c>
      <c r="I579" s="27" t="str">
        <f>IF(AND(D579=0,G579=0),"",IF(OR(C579='ჯამი (HIDE)'!$B$11,C579='ჯამი (HIDE)'!$B$12,C579='ჯამი (HIDE)'!$B$13,C579='ჯამი (HIDE)'!$B$14),"",G579/D579))</f>
        <v/>
      </c>
    </row>
    <row r="580" spans="1:9" ht="16.5" hidden="1" thickTop="1" thickBot="1">
      <c r="A580" t="s">
        <v>199</v>
      </c>
      <c r="B580" s="33"/>
      <c r="C580" s="5" t="s">
        <v>13</v>
      </c>
      <c r="D580" s="13">
        <v>0</v>
      </c>
      <c r="E580" s="13"/>
      <c r="F580" s="13">
        <f>'დაავადებათა კონტროლი'!F40</f>
        <v>0</v>
      </c>
      <c r="G580" s="13">
        <f t="shared" ref="G580:G643" si="129">E580+F580</f>
        <v>0</v>
      </c>
      <c r="H580" s="13">
        <f>IF(OR(C580='ჯამი (HIDE)'!$B$11,C580='ჯამი (HIDE)'!$B$12,C580='ჯამი (HIDE)'!$B$13,C580='ჯამი (HIDE)'!$B$14),"",D580-G580)</f>
        <v>0</v>
      </c>
      <c r="I580" s="26" t="str">
        <f>IF(AND(D580=0,G580=0),"",IF(OR(C580='ჯამი (HIDE)'!$B$11,C580='ჯამი (HIDE)'!$B$12,C580='ჯამი (HIDE)'!$B$13,C580='ჯამი (HIDE)'!$B$14),"",G580/D580))</f>
        <v/>
      </c>
    </row>
    <row r="581" spans="1:9" ht="16.5" hidden="1" thickTop="1" thickBot="1">
      <c r="A581" t="s">
        <v>199</v>
      </c>
      <c r="B581" s="33"/>
      <c r="C581" s="5" t="s">
        <v>14</v>
      </c>
      <c r="D581" s="13">
        <v>0</v>
      </c>
      <c r="E581" s="13"/>
      <c r="F581" s="13">
        <f>'დაავადებათა კონტროლი'!F41</f>
        <v>0</v>
      </c>
      <c r="G581" s="13">
        <f t="shared" si="129"/>
        <v>0</v>
      </c>
      <c r="H581" s="13">
        <f>IF(OR(C581='ჯამი (HIDE)'!$B$11,C581='ჯამი (HIDE)'!$B$12,C581='ჯამი (HIDE)'!$B$13,C581='ჯამი (HIDE)'!$B$14),"",D581-G581)</f>
        <v>0</v>
      </c>
      <c r="I581" s="26" t="str">
        <f>IF(AND(D581=0,G581=0),"",IF(OR(C581='ჯამი (HIDE)'!$B$11,C581='ჯამი (HIDE)'!$B$12,C581='ჯამი (HIDE)'!$B$13,C581='ჯამი (HIDE)'!$B$14),"",G581/D581))</f>
        <v/>
      </c>
    </row>
    <row r="582" spans="1:9" ht="16.5" hidden="1" thickTop="1" thickBot="1">
      <c r="A582" t="s">
        <v>199</v>
      </c>
      <c r="B582" s="35"/>
      <c r="C582" s="9" t="s">
        <v>15</v>
      </c>
      <c r="D582" s="15">
        <v>0</v>
      </c>
      <c r="E582" s="15"/>
      <c r="F582" s="15">
        <f>'დაავადებათა კონტროლი'!F42</f>
        <v>0</v>
      </c>
      <c r="G582" s="15">
        <f t="shared" si="129"/>
        <v>0</v>
      </c>
      <c r="H582" s="15">
        <f>IF(OR(C582='ჯამი (HIDE)'!$B$11,C582='ჯამი (HIDE)'!$B$12,C582='ჯამი (HIDE)'!$B$13,C582='ჯამი (HIDE)'!$B$14),"",D582-G582)</f>
        <v>0</v>
      </c>
      <c r="I582" s="28" t="str">
        <f>IF(AND(D582=0,G582=0),"",IF(OR(C582='ჯამი (HIDE)'!$B$11,C582='ჯამი (HIDE)'!$B$12,C582='ჯამი (HIDE)'!$B$13,C582='ჯამი (HIDE)'!$B$14),"",G582/D582))</f>
        <v/>
      </c>
    </row>
    <row r="583" spans="1:9" ht="31.5" customHeight="1" thickTop="1" thickBot="1">
      <c r="A583" t="str">
        <f t="shared" ref="A583" si="130">IF(OR(D583&lt;&gt;0,G583&lt;&gt;0,),"a","b")</f>
        <v>a</v>
      </c>
      <c r="B583" s="2" t="s">
        <v>103</v>
      </c>
      <c r="C583" s="24" t="s">
        <v>104</v>
      </c>
      <c r="D583" s="3">
        <v>200000</v>
      </c>
      <c r="E583" s="3">
        <f>SUM(E584,E592,E593,E594)</f>
        <v>39768.629999999997</v>
      </c>
      <c r="F583" s="3">
        <f>'დაავადებათა კონტროლი'!F43</f>
        <v>84000</v>
      </c>
      <c r="G583" s="3">
        <f t="shared" si="129"/>
        <v>123768.63</v>
      </c>
      <c r="H583" s="3">
        <f>IF(OR(C583='ჯამი (HIDE)'!$B$11,C583='ჯამი (HIDE)'!$B$12,C583='ჯამი (HIDE)'!$B$13,C583='ჯამი (HIDE)'!$B$14),"",D583-G583)</f>
        <v>76231.37</v>
      </c>
      <c r="I583" s="25">
        <f>IF(AND(D583=0,G583=0),"",IF(OR(C583='ჯამი (HIDE)'!$B$11,C583='ჯამი (HIDE)'!$B$12,C583='ჯამი (HIDE)'!$B$13,C583='ჯამი (HIDE)'!$B$14),"",G583/D583))</f>
        <v>0.61884315000000001</v>
      </c>
    </row>
    <row r="584" spans="1:9" ht="16.5" hidden="1" thickTop="1" thickBot="1">
      <c r="A584" t="s">
        <v>199</v>
      </c>
      <c r="B584" s="33"/>
      <c r="C584" s="5" t="s">
        <v>5</v>
      </c>
      <c r="D584" s="13">
        <v>200000</v>
      </c>
      <c r="E584" s="13">
        <f>SUM(E585:E591)</f>
        <v>39768.629999999997</v>
      </c>
      <c r="F584" s="13">
        <f>'დაავადებათა კონტროლი'!F44</f>
        <v>84000</v>
      </c>
      <c r="G584" s="13">
        <f t="shared" si="129"/>
        <v>123768.63</v>
      </c>
      <c r="H584" s="13">
        <f>IF(OR(C584='ჯამი (HIDE)'!$B$11,C584='ჯამი (HIDE)'!$B$12,C584='ჯამი (HIDE)'!$B$13,C584='ჯამი (HIDE)'!$B$14),"",D584-G584)</f>
        <v>76231.37</v>
      </c>
      <c r="I584" s="26">
        <f>IF(AND(D584=0,G584=0),"",IF(OR(C584='ჯამი (HIDE)'!$B$11,C584='ჯამი (HIDE)'!$B$12,C584='ჯამი (HIDE)'!$B$13,C584='ჯამი (HIDE)'!$B$14),"",G584/D584))</f>
        <v>0.61884315000000001</v>
      </c>
    </row>
    <row r="585" spans="1:9" ht="16.5" hidden="1" thickTop="1" thickBot="1">
      <c r="A585" t="s">
        <v>199</v>
      </c>
      <c r="B585" s="34"/>
      <c r="C585" s="7" t="s">
        <v>6</v>
      </c>
      <c r="D585" s="14">
        <v>0</v>
      </c>
      <c r="E585" s="14"/>
      <c r="F585" s="14">
        <f>'დაავადებათა კონტროლი'!F45</f>
        <v>0</v>
      </c>
      <c r="G585" s="14">
        <f t="shared" si="129"/>
        <v>0</v>
      </c>
      <c r="H585" s="14">
        <f>IF(OR(C585='ჯამი (HIDE)'!$B$11,C585='ჯამი (HIDE)'!$B$12,C585='ჯამი (HIDE)'!$B$13,C585='ჯამი (HIDE)'!$B$14),"",D585-G585)</f>
        <v>0</v>
      </c>
      <c r="I585" s="27" t="str">
        <f>IF(AND(D585=0,G585=0),"",IF(OR(C585='ჯამი (HIDE)'!$B$11,C585='ჯამი (HIDE)'!$B$12,C585='ჯამი (HIDE)'!$B$13,C585='ჯამი (HIDE)'!$B$14),"",G585/D585))</f>
        <v/>
      </c>
    </row>
    <row r="586" spans="1:9" ht="16.5" hidden="1" thickTop="1" thickBot="1">
      <c r="A586" t="s">
        <v>199</v>
      </c>
      <c r="B586" s="34"/>
      <c r="C586" s="7" t="s">
        <v>7</v>
      </c>
      <c r="D586" s="14">
        <v>200000</v>
      </c>
      <c r="E586" s="14">
        <v>39768.629999999997</v>
      </c>
      <c r="F586" s="14">
        <f>'დაავადებათა კონტროლი'!F46</f>
        <v>84000</v>
      </c>
      <c r="G586" s="14">
        <f t="shared" si="129"/>
        <v>123768.63</v>
      </c>
      <c r="H586" s="14">
        <f>IF(OR(C586='ჯამი (HIDE)'!$B$11,C586='ჯამი (HIDE)'!$B$12,C586='ჯამი (HIDE)'!$B$13,C586='ჯამი (HIDE)'!$B$14),"",D586-G586)</f>
        <v>76231.37</v>
      </c>
      <c r="I586" s="27">
        <f>IF(AND(D586=0,G586=0),"",IF(OR(C586='ჯამი (HIDE)'!$B$11,C586='ჯამი (HIDE)'!$B$12,C586='ჯამი (HIDE)'!$B$13,C586='ჯამი (HIDE)'!$B$14),"",G586/D586))</f>
        <v>0.61884315000000001</v>
      </c>
    </row>
    <row r="587" spans="1:9" ht="16.5" hidden="1" thickTop="1" thickBot="1">
      <c r="A587" t="s">
        <v>199</v>
      </c>
      <c r="B587" s="34"/>
      <c r="C587" s="7" t="s">
        <v>8</v>
      </c>
      <c r="D587" s="14">
        <v>0</v>
      </c>
      <c r="E587" s="14"/>
      <c r="F587" s="14">
        <f>'დაავადებათა კონტროლი'!F47</f>
        <v>0</v>
      </c>
      <c r="G587" s="14">
        <f t="shared" si="129"/>
        <v>0</v>
      </c>
      <c r="H587" s="14">
        <f>IF(OR(C587='ჯამი (HIDE)'!$B$11,C587='ჯამი (HIDE)'!$B$12,C587='ჯამი (HIDE)'!$B$13,C587='ჯამი (HIDE)'!$B$14),"",D587-G587)</f>
        <v>0</v>
      </c>
      <c r="I587" s="27" t="str">
        <f>IF(AND(D587=0,G587=0),"",IF(OR(C587='ჯამი (HIDE)'!$B$11,C587='ჯამი (HIDE)'!$B$12,C587='ჯამი (HIDE)'!$B$13,C587='ჯამი (HIDE)'!$B$14),"",G587/D587))</f>
        <v/>
      </c>
    </row>
    <row r="588" spans="1:9" ht="16.5" hidden="1" thickTop="1" thickBot="1">
      <c r="A588" t="s">
        <v>199</v>
      </c>
      <c r="B588" s="34"/>
      <c r="C588" s="7" t="s">
        <v>9</v>
      </c>
      <c r="D588" s="14">
        <v>0</v>
      </c>
      <c r="E588" s="14"/>
      <c r="F588" s="14">
        <f>'დაავადებათა კონტროლი'!F48</f>
        <v>0</v>
      </c>
      <c r="G588" s="14">
        <f t="shared" si="129"/>
        <v>0</v>
      </c>
      <c r="H588" s="14">
        <f>IF(OR(C588='ჯამი (HIDE)'!$B$11,C588='ჯამი (HIDE)'!$B$12,C588='ჯამი (HIDE)'!$B$13,C588='ჯამი (HIDE)'!$B$14),"",D588-G588)</f>
        <v>0</v>
      </c>
      <c r="I588" s="27" t="str">
        <f>IF(AND(D588=0,G588=0),"",IF(OR(C588='ჯამი (HIDE)'!$B$11,C588='ჯამი (HIDE)'!$B$12,C588='ჯამი (HIDE)'!$B$13,C588='ჯამი (HIDE)'!$B$14),"",G588/D588))</f>
        <v/>
      </c>
    </row>
    <row r="589" spans="1:9" ht="16.5" hidden="1" thickTop="1" thickBot="1">
      <c r="A589" t="s">
        <v>199</v>
      </c>
      <c r="B589" s="34"/>
      <c r="C589" s="7" t="s">
        <v>10</v>
      </c>
      <c r="D589" s="14">
        <v>0</v>
      </c>
      <c r="E589" s="14"/>
      <c r="F589" s="14">
        <f>'დაავადებათა კონტროლი'!F49</f>
        <v>0</v>
      </c>
      <c r="G589" s="14">
        <f t="shared" si="129"/>
        <v>0</v>
      </c>
      <c r="H589" s="14">
        <f>IF(OR(C589='ჯამი (HIDE)'!$B$11,C589='ჯამი (HIDE)'!$B$12,C589='ჯამი (HIDE)'!$B$13,C589='ჯამი (HIDE)'!$B$14),"",D589-G589)</f>
        <v>0</v>
      </c>
      <c r="I589" s="27" t="str">
        <f>IF(AND(D589=0,G589=0),"",IF(OR(C589='ჯამი (HIDE)'!$B$11,C589='ჯამი (HIDE)'!$B$12,C589='ჯამი (HIDE)'!$B$13,C589='ჯამი (HIDE)'!$B$14),"",G589/D589))</f>
        <v/>
      </c>
    </row>
    <row r="590" spans="1:9" ht="16.5" hidden="1" thickTop="1" thickBot="1">
      <c r="A590" t="s">
        <v>199</v>
      </c>
      <c r="B590" s="34"/>
      <c r="C590" s="7" t="s">
        <v>11</v>
      </c>
      <c r="D590" s="14">
        <v>0</v>
      </c>
      <c r="E590" s="14"/>
      <c r="F590" s="14">
        <f>'დაავადებათა კონტროლი'!F50</f>
        <v>0</v>
      </c>
      <c r="G590" s="14">
        <f t="shared" si="129"/>
        <v>0</v>
      </c>
      <c r="H590" s="14">
        <f>IF(OR(C590='ჯამი (HIDE)'!$B$11,C590='ჯამი (HIDE)'!$B$12,C590='ჯამი (HIDE)'!$B$13,C590='ჯამი (HIDE)'!$B$14),"",D590-G590)</f>
        <v>0</v>
      </c>
      <c r="I590" s="27" t="str">
        <f>IF(AND(D590=0,G590=0),"",IF(OR(C590='ჯამი (HIDE)'!$B$11,C590='ჯამი (HIDE)'!$B$12,C590='ჯამი (HIDE)'!$B$13,C590='ჯამი (HIDE)'!$B$14),"",G590/D590))</f>
        <v/>
      </c>
    </row>
    <row r="591" spans="1:9" ht="16.5" hidden="1" thickTop="1" thickBot="1">
      <c r="A591" t="s">
        <v>199</v>
      </c>
      <c r="B591" s="34"/>
      <c r="C591" s="7" t="s">
        <v>12</v>
      </c>
      <c r="D591" s="14">
        <v>0</v>
      </c>
      <c r="E591" s="14"/>
      <c r="F591" s="14">
        <f>'დაავადებათა კონტროლი'!F51</f>
        <v>0</v>
      </c>
      <c r="G591" s="14">
        <f t="shared" si="129"/>
        <v>0</v>
      </c>
      <c r="H591" s="14">
        <f>IF(OR(C591='ჯამი (HIDE)'!$B$11,C591='ჯამი (HIDE)'!$B$12,C591='ჯამი (HIDE)'!$B$13,C591='ჯამი (HIDE)'!$B$14),"",D591-G591)</f>
        <v>0</v>
      </c>
      <c r="I591" s="27" t="str">
        <f>IF(AND(D591=0,G591=0),"",IF(OR(C591='ჯამი (HIDE)'!$B$11,C591='ჯამი (HIDE)'!$B$12,C591='ჯამი (HIDE)'!$B$13,C591='ჯამი (HIDE)'!$B$14),"",G591/D591))</f>
        <v/>
      </c>
    </row>
    <row r="592" spans="1:9" ht="16.5" hidden="1" thickTop="1" thickBot="1">
      <c r="A592" t="s">
        <v>199</v>
      </c>
      <c r="B592" s="33"/>
      <c r="C592" s="5" t="s">
        <v>13</v>
      </c>
      <c r="D592" s="13">
        <v>0</v>
      </c>
      <c r="E592" s="13"/>
      <c r="F592" s="13">
        <f>'დაავადებათა კონტროლი'!F52</f>
        <v>0</v>
      </c>
      <c r="G592" s="13">
        <f t="shared" si="129"/>
        <v>0</v>
      </c>
      <c r="H592" s="13">
        <f>IF(OR(C592='ჯამი (HIDE)'!$B$11,C592='ჯამი (HIDE)'!$B$12,C592='ჯამი (HIDE)'!$B$13,C592='ჯამი (HIDE)'!$B$14),"",D592-G592)</f>
        <v>0</v>
      </c>
      <c r="I592" s="26" t="str">
        <f>IF(AND(D592=0,G592=0),"",IF(OR(C592='ჯამი (HIDE)'!$B$11,C592='ჯამი (HIDE)'!$B$12,C592='ჯამი (HIDE)'!$B$13,C592='ჯამი (HIDE)'!$B$14),"",G592/D592))</f>
        <v/>
      </c>
    </row>
    <row r="593" spans="1:9" ht="16.5" hidden="1" thickTop="1" thickBot="1">
      <c r="A593" t="s">
        <v>199</v>
      </c>
      <c r="B593" s="33"/>
      <c r="C593" s="5" t="s">
        <v>14</v>
      </c>
      <c r="D593" s="13">
        <v>0</v>
      </c>
      <c r="E593" s="13"/>
      <c r="F593" s="13">
        <f>'დაავადებათა კონტროლი'!F53</f>
        <v>0</v>
      </c>
      <c r="G593" s="13">
        <f t="shared" si="129"/>
        <v>0</v>
      </c>
      <c r="H593" s="13">
        <f>IF(OR(C593='ჯამი (HIDE)'!$B$11,C593='ჯამი (HIDE)'!$B$12,C593='ჯამი (HIDE)'!$B$13,C593='ჯამი (HIDE)'!$B$14),"",D593-G593)</f>
        <v>0</v>
      </c>
      <c r="I593" s="26" t="str">
        <f>IF(AND(D593=0,G593=0),"",IF(OR(C593='ჯამი (HIDE)'!$B$11,C593='ჯამი (HIDE)'!$B$12,C593='ჯამი (HIDE)'!$B$13,C593='ჯამი (HIDE)'!$B$14),"",G593/D593))</f>
        <v/>
      </c>
    </row>
    <row r="594" spans="1:9" ht="16.5" hidden="1" thickTop="1" thickBot="1">
      <c r="A594" t="s">
        <v>199</v>
      </c>
      <c r="B594" s="35"/>
      <c r="C594" s="9" t="s">
        <v>15</v>
      </c>
      <c r="D594" s="15">
        <v>0</v>
      </c>
      <c r="E594" s="15"/>
      <c r="F594" s="15">
        <f>'დაავადებათა კონტროლი'!F54</f>
        <v>0</v>
      </c>
      <c r="G594" s="15">
        <f t="shared" si="129"/>
        <v>0</v>
      </c>
      <c r="H594" s="15">
        <f>IF(OR(C594='ჯამი (HIDE)'!$B$11,C594='ჯამი (HIDE)'!$B$12,C594='ჯამი (HIDE)'!$B$13,C594='ჯამი (HIDE)'!$B$14),"",D594-G594)</f>
        <v>0</v>
      </c>
      <c r="I594" s="28" t="str">
        <f>IF(AND(D594=0,G594=0),"",IF(OR(C594='ჯამი (HIDE)'!$B$11,C594='ჯამი (HIDE)'!$B$12,C594='ჯამი (HIDE)'!$B$13,C594='ჯამი (HIDE)'!$B$14),"",G594/D594))</f>
        <v/>
      </c>
    </row>
    <row r="595" spans="1:9" ht="31.5" customHeight="1" thickTop="1" thickBot="1">
      <c r="A595" t="str">
        <f t="shared" ref="A595" si="131">IF(OR(D595&lt;&gt;0,G595&lt;&gt;0,),"a","b")</f>
        <v>a</v>
      </c>
      <c r="B595" s="2" t="s">
        <v>105</v>
      </c>
      <c r="C595" s="24" t="s">
        <v>106</v>
      </c>
      <c r="D595" s="3">
        <v>390000</v>
      </c>
      <c r="E595" s="3">
        <f>SUM(E596,E604,E605,E606)</f>
        <v>169158</v>
      </c>
      <c r="F595" s="3">
        <f>'დაავადებათა კონტროლი'!F55</f>
        <v>202000</v>
      </c>
      <c r="G595" s="3">
        <f t="shared" si="129"/>
        <v>371158</v>
      </c>
      <c r="H595" s="3">
        <f>IF(OR(C595='ჯამი (HIDE)'!$B$11,C595='ჯამი (HIDE)'!$B$12,C595='ჯამი (HIDE)'!$B$13,C595='ჯამი (HIDE)'!$B$14),"",D595-G595)</f>
        <v>18842</v>
      </c>
      <c r="I595" s="25">
        <f>IF(AND(D595=0,G595=0),"",IF(OR(C595='ჯამი (HIDE)'!$B$11,C595='ჯამი (HIDE)'!$B$12,C595='ჯამი (HIDE)'!$B$13,C595='ჯამი (HIDE)'!$B$14),"",G595/D595))</f>
        <v>0.95168717948717951</v>
      </c>
    </row>
    <row r="596" spans="1:9" ht="16.5" hidden="1" thickTop="1" thickBot="1">
      <c r="A596" t="s">
        <v>199</v>
      </c>
      <c r="B596" s="33"/>
      <c r="C596" s="5" t="s">
        <v>5</v>
      </c>
      <c r="D596" s="13">
        <v>390000</v>
      </c>
      <c r="E596" s="13">
        <f>SUM(E597:E603)</f>
        <v>169158</v>
      </c>
      <c r="F596" s="13">
        <f>'დაავადებათა კონტროლი'!F56</f>
        <v>202000</v>
      </c>
      <c r="G596" s="13">
        <f t="shared" si="129"/>
        <v>371158</v>
      </c>
      <c r="H596" s="13">
        <f>IF(OR(C596='ჯამი (HIDE)'!$B$11,C596='ჯამი (HIDE)'!$B$12,C596='ჯამი (HIDE)'!$B$13,C596='ჯამი (HIDE)'!$B$14),"",D596-G596)</f>
        <v>18842</v>
      </c>
      <c r="I596" s="26">
        <f>IF(AND(D596=0,G596=0),"",IF(OR(C596='ჯამი (HIDE)'!$B$11,C596='ჯამი (HIDE)'!$B$12,C596='ჯამი (HIDE)'!$B$13,C596='ჯამი (HIDE)'!$B$14),"",G596/D596))</f>
        <v>0.95168717948717951</v>
      </c>
    </row>
    <row r="597" spans="1:9" ht="16.5" hidden="1" thickTop="1" thickBot="1">
      <c r="A597" t="s">
        <v>199</v>
      </c>
      <c r="B597" s="34"/>
      <c r="C597" s="7" t="s">
        <v>6</v>
      </c>
      <c r="D597" s="14">
        <v>0</v>
      </c>
      <c r="E597" s="14"/>
      <c r="F597" s="14">
        <f>'დაავადებათა კონტროლი'!F57</f>
        <v>0</v>
      </c>
      <c r="G597" s="14">
        <f t="shared" si="129"/>
        <v>0</v>
      </c>
      <c r="H597" s="14">
        <f>IF(OR(C597='ჯამი (HIDE)'!$B$11,C597='ჯამი (HIDE)'!$B$12,C597='ჯამი (HIDE)'!$B$13,C597='ჯამი (HIDE)'!$B$14),"",D597-G597)</f>
        <v>0</v>
      </c>
      <c r="I597" s="27" t="str">
        <f>IF(AND(D597=0,G597=0),"",IF(OR(C597='ჯამი (HIDE)'!$B$11,C597='ჯამი (HIDE)'!$B$12,C597='ჯამი (HIDE)'!$B$13,C597='ჯამი (HIDE)'!$B$14),"",G597/D597))</f>
        <v/>
      </c>
    </row>
    <row r="598" spans="1:9" ht="16.5" hidden="1" thickTop="1" thickBot="1">
      <c r="A598" t="s">
        <v>199</v>
      </c>
      <c r="B598" s="34"/>
      <c r="C598" s="7" t="s">
        <v>7</v>
      </c>
      <c r="D598" s="14">
        <v>390000</v>
      </c>
      <c r="E598" s="14">
        <v>169158</v>
      </c>
      <c r="F598" s="14">
        <f>'დაავადებათა კონტროლი'!F58</f>
        <v>202000</v>
      </c>
      <c r="G598" s="14">
        <f t="shared" si="129"/>
        <v>371158</v>
      </c>
      <c r="H598" s="14">
        <f>IF(OR(C598='ჯამი (HIDE)'!$B$11,C598='ჯამი (HIDE)'!$B$12,C598='ჯამი (HIDE)'!$B$13,C598='ჯამი (HIDE)'!$B$14),"",D598-G598)</f>
        <v>18842</v>
      </c>
      <c r="I598" s="27">
        <f>IF(AND(D598=0,G598=0),"",IF(OR(C598='ჯამი (HIDE)'!$B$11,C598='ჯამი (HIDE)'!$B$12,C598='ჯამი (HIDE)'!$B$13,C598='ჯამი (HIDE)'!$B$14),"",G598/D598))</f>
        <v>0.95168717948717951</v>
      </c>
    </row>
    <row r="599" spans="1:9" ht="16.5" hidden="1" thickTop="1" thickBot="1">
      <c r="A599" t="s">
        <v>199</v>
      </c>
      <c r="B599" s="34"/>
      <c r="C599" s="7" t="s">
        <v>8</v>
      </c>
      <c r="D599" s="14">
        <v>0</v>
      </c>
      <c r="E599" s="14"/>
      <c r="F599" s="14">
        <f>'დაავადებათა კონტროლი'!F59</f>
        <v>0</v>
      </c>
      <c r="G599" s="14">
        <f t="shared" si="129"/>
        <v>0</v>
      </c>
      <c r="H599" s="14">
        <f>IF(OR(C599='ჯამი (HIDE)'!$B$11,C599='ჯამი (HIDE)'!$B$12,C599='ჯამი (HIDE)'!$B$13,C599='ჯამი (HIDE)'!$B$14),"",D599-G599)</f>
        <v>0</v>
      </c>
      <c r="I599" s="27" t="str">
        <f>IF(AND(D599=0,G599=0),"",IF(OR(C599='ჯამი (HIDE)'!$B$11,C599='ჯამი (HIDE)'!$B$12,C599='ჯამი (HIDE)'!$B$13,C599='ჯამი (HIDE)'!$B$14),"",G599/D599))</f>
        <v/>
      </c>
    </row>
    <row r="600" spans="1:9" ht="16.5" hidden="1" thickTop="1" thickBot="1">
      <c r="A600" t="s">
        <v>199</v>
      </c>
      <c r="B600" s="34"/>
      <c r="C600" s="7" t="s">
        <v>9</v>
      </c>
      <c r="D600" s="14">
        <v>0</v>
      </c>
      <c r="E600" s="14"/>
      <c r="F600" s="14">
        <f>'დაავადებათა კონტროლი'!F60</f>
        <v>0</v>
      </c>
      <c r="G600" s="14">
        <f t="shared" si="129"/>
        <v>0</v>
      </c>
      <c r="H600" s="14">
        <f>IF(OR(C600='ჯამი (HIDE)'!$B$11,C600='ჯამი (HIDE)'!$B$12,C600='ჯამი (HIDE)'!$B$13,C600='ჯამი (HIDE)'!$B$14),"",D600-G600)</f>
        <v>0</v>
      </c>
      <c r="I600" s="27" t="str">
        <f>IF(AND(D600=0,G600=0),"",IF(OR(C600='ჯამი (HIDE)'!$B$11,C600='ჯამი (HIDE)'!$B$12,C600='ჯამი (HIDE)'!$B$13,C600='ჯამი (HIDE)'!$B$14),"",G600/D600))</f>
        <v/>
      </c>
    </row>
    <row r="601" spans="1:9" ht="16.5" hidden="1" thickTop="1" thickBot="1">
      <c r="A601" t="s">
        <v>199</v>
      </c>
      <c r="B601" s="34"/>
      <c r="C601" s="7" t="s">
        <v>10</v>
      </c>
      <c r="D601" s="14">
        <v>0</v>
      </c>
      <c r="E601" s="14"/>
      <c r="F601" s="14">
        <f>'დაავადებათა კონტროლი'!F61</f>
        <v>0</v>
      </c>
      <c r="G601" s="14">
        <f t="shared" si="129"/>
        <v>0</v>
      </c>
      <c r="H601" s="14">
        <f>IF(OR(C601='ჯამი (HIDE)'!$B$11,C601='ჯამი (HIDE)'!$B$12,C601='ჯამი (HIDE)'!$B$13,C601='ჯამი (HIDE)'!$B$14),"",D601-G601)</f>
        <v>0</v>
      </c>
      <c r="I601" s="27" t="str">
        <f>IF(AND(D601=0,G601=0),"",IF(OR(C601='ჯამი (HIDE)'!$B$11,C601='ჯამი (HIDE)'!$B$12,C601='ჯამი (HIDE)'!$B$13,C601='ჯამი (HIDE)'!$B$14),"",G601/D601))</f>
        <v/>
      </c>
    </row>
    <row r="602" spans="1:9" ht="16.5" hidden="1" thickTop="1" thickBot="1">
      <c r="A602" t="s">
        <v>199</v>
      </c>
      <c r="B602" s="34"/>
      <c r="C602" s="7" t="s">
        <v>11</v>
      </c>
      <c r="D602" s="14">
        <v>0</v>
      </c>
      <c r="E602" s="14"/>
      <c r="F602" s="14">
        <f>'დაავადებათა კონტროლი'!F62</f>
        <v>0</v>
      </c>
      <c r="G602" s="14">
        <f t="shared" si="129"/>
        <v>0</v>
      </c>
      <c r="H602" s="14">
        <f>IF(OR(C602='ჯამი (HIDE)'!$B$11,C602='ჯამი (HIDE)'!$B$12,C602='ჯამი (HIDE)'!$B$13,C602='ჯამი (HIDE)'!$B$14),"",D602-G602)</f>
        <v>0</v>
      </c>
      <c r="I602" s="27" t="str">
        <f>IF(AND(D602=0,G602=0),"",IF(OR(C602='ჯამი (HIDE)'!$B$11,C602='ჯამი (HIDE)'!$B$12,C602='ჯამი (HIDE)'!$B$13,C602='ჯამი (HIDE)'!$B$14),"",G602/D602))</f>
        <v/>
      </c>
    </row>
    <row r="603" spans="1:9" ht="16.5" hidden="1" thickTop="1" thickBot="1">
      <c r="A603" t="s">
        <v>199</v>
      </c>
      <c r="B603" s="34"/>
      <c r="C603" s="7" t="s">
        <v>12</v>
      </c>
      <c r="D603" s="14">
        <v>0</v>
      </c>
      <c r="E603" s="14"/>
      <c r="F603" s="14">
        <f>'დაავადებათა კონტროლი'!F63</f>
        <v>0</v>
      </c>
      <c r="G603" s="14">
        <f t="shared" si="129"/>
        <v>0</v>
      </c>
      <c r="H603" s="14">
        <f>IF(OR(C603='ჯამი (HIDE)'!$B$11,C603='ჯამი (HIDE)'!$B$12,C603='ჯამი (HIDE)'!$B$13,C603='ჯამი (HIDE)'!$B$14),"",D603-G603)</f>
        <v>0</v>
      </c>
      <c r="I603" s="27" t="str">
        <f>IF(AND(D603=0,G603=0),"",IF(OR(C603='ჯამი (HIDE)'!$B$11,C603='ჯამი (HIDE)'!$B$12,C603='ჯამი (HIDE)'!$B$13,C603='ჯამი (HIDE)'!$B$14),"",G603/D603))</f>
        <v/>
      </c>
    </row>
    <row r="604" spans="1:9" ht="16.5" hidden="1" thickTop="1" thickBot="1">
      <c r="A604" t="s">
        <v>199</v>
      </c>
      <c r="B604" s="33"/>
      <c r="C604" s="5" t="s">
        <v>13</v>
      </c>
      <c r="D604" s="13">
        <v>0</v>
      </c>
      <c r="E604" s="13"/>
      <c r="F604" s="13">
        <f>'დაავადებათა კონტროლი'!F64</f>
        <v>0</v>
      </c>
      <c r="G604" s="13">
        <f t="shared" si="129"/>
        <v>0</v>
      </c>
      <c r="H604" s="13">
        <f>IF(OR(C604='ჯამი (HIDE)'!$B$11,C604='ჯამი (HIDE)'!$B$12,C604='ჯამი (HIDE)'!$B$13,C604='ჯამი (HIDE)'!$B$14),"",D604-G604)</f>
        <v>0</v>
      </c>
      <c r="I604" s="26" t="str">
        <f>IF(AND(D604=0,G604=0),"",IF(OR(C604='ჯამი (HIDE)'!$B$11,C604='ჯამი (HIDE)'!$B$12,C604='ჯამი (HIDE)'!$B$13,C604='ჯამი (HIDE)'!$B$14),"",G604/D604))</f>
        <v/>
      </c>
    </row>
    <row r="605" spans="1:9" ht="16.5" hidden="1" thickTop="1" thickBot="1">
      <c r="A605" t="s">
        <v>199</v>
      </c>
      <c r="B605" s="33"/>
      <c r="C605" s="5" t="s">
        <v>14</v>
      </c>
      <c r="D605" s="13">
        <v>0</v>
      </c>
      <c r="E605" s="13"/>
      <c r="F605" s="13">
        <f>'დაავადებათა კონტროლი'!F65</f>
        <v>0</v>
      </c>
      <c r="G605" s="13">
        <f t="shared" si="129"/>
        <v>0</v>
      </c>
      <c r="H605" s="13">
        <f>IF(OR(C605='ჯამი (HIDE)'!$B$11,C605='ჯამი (HIDE)'!$B$12,C605='ჯამი (HIDE)'!$B$13,C605='ჯამი (HIDE)'!$B$14),"",D605-G605)</f>
        <v>0</v>
      </c>
      <c r="I605" s="26" t="str">
        <f>IF(AND(D605=0,G605=0),"",IF(OR(C605='ჯამი (HIDE)'!$B$11,C605='ჯამი (HIDE)'!$B$12,C605='ჯამი (HIDE)'!$B$13,C605='ჯამი (HIDE)'!$B$14),"",G605/D605))</f>
        <v/>
      </c>
    </row>
    <row r="606" spans="1:9" ht="16.5" hidden="1" thickTop="1" thickBot="1">
      <c r="A606" t="s">
        <v>199</v>
      </c>
      <c r="B606" s="35"/>
      <c r="C606" s="9" t="s">
        <v>15</v>
      </c>
      <c r="D606" s="15">
        <v>0</v>
      </c>
      <c r="E606" s="15"/>
      <c r="F606" s="15">
        <f>'დაავადებათა კონტროლი'!F66</f>
        <v>0</v>
      </c>
      <c r="G606" s="15">
        <f t="shared" si="129"/>
        <v>0</v>
      </c>
      <c r="H606" s="15">
        <f>IF(OR(C606='ჯამი (HIDE)'!$B$11,C606='ჯამი (HIDE)'!$B$12,C606='ჯამი (HIDE)'!$B$13,C606='ჯამი (HIDE)'!$B$14),"",D606-G606)</f>
        <v>0</v>
      </c>
      <c r="I606" s="28" t="str">
        <f>IF(AND(D606=0,G606=0),"",IF(OR(C606='ჯამი (HIDE)'!$B$11,C606='ჯამი (HIDE)'!$B$12,C606='ჯამი (HIDE)'!$B$13,C606='ჯამი (HIDE)'!$B$14),"",G606/D606))</f>
        <v/>
      </c>
    </row>
    <row r="607" spans="1:9" ht="31.5" customHeight="1" thickTop="1" thickBot="1">
      <c r="A607" t="str">
        <f t="shared" ref="A607" si="132">IF(OR(D607&lt;&gt;0,G607&lt;&gt;0,),"a","b")</f>
        <v>a</v>
      </c>
      <c r="B607" s="2" t="s">
        <v>107</v>
      </c>
      <c r="C607" s="24" t="s">
        <v>108</v>
      </c>
      <c r="D607" s="3">
        <v>67500</v>
      </c>
      <c r="E607" s="3">
        <f>SUM(E608,E616,E617,E618)</f>
        <v>45000</v>
      </c>
      <c r="F607" s="3">
        <f>'დაავადებათა კონტროლი'!F67</f>
        <v>22500</v>
      </c>
      <c r="G607" s="3">
        <f t="shared" si="129"/>
        <v>67500</v>
      </c>
      <c r="H607" s="3">
        <f>IF(OR(C607='ჯამი (HIDE)'!$B$11,C607='ჯამი (HIDE)'!$B$12,C607='ჯამი (HIDE)'!$B$13,C607='ჯამი (HIDE)'!$B$14),"",D607-G607)</f>
        <v>0</v>
      </c>
      <c r="I607" s="25">
        <f>IF(AND(D607=0,G607=0),"",IF(OR(C607='ჯამი (HIDE)'!$B$11,C607='ჯამი (HIDE)'!$B$12,C607='ჯამი (HIDE)'!$B$13,C607='ჯამი (HIDE)'!$B$14),"",G607/D607))</f>
        <v>1</v>
      </c>
    </row>
    <row r="608" spans="1:9" ht="16.5" hidden="1" thickTop="1" thickBot="1">
      <c r="A608" t="s">
        <v>199</v>
      </c>
      <c r="B608" s="33"/>
      <c r="C608" s="5" t="s">
        <v>5</v>
      </c>
      <c r="D608" s="13">
        <v>67500</v>
      </c>
      <c r="E608" s="13">
        <f>SUM(E609:E615)</f>
        <v>45000</v>
      </c>
      <c r="F608" s="13">
        <f>'დაავადებათა კონტროლი'!F68</f>
        <v>22500</v>
      </c>
      <c r="G608" s="13">
        <f t="shared" si="129"/>
        <v>67500</v>
      </c>
      <c r="H608" s="13">
        <f>IF(OR(C608='ჯამი (HIDE)'!$B$11,C608='ჯამი (HIDE)'!$B$12,C608='ჯამი (HIDE)'!$B$13,C608='ჯამი (HIDE)'!$B$14),"",D608-G608)</f>
        <v>0</v>
      </c>
      <c r="I608" s="26">
        <f>IF(AND(D608=0,G608=0),"",IF(OR(C608='ჯამი (HIDE)'!$B$11,C608='ჯამი (HIDE)'!$B$12,C608='ჯამი (HIDE)'!$B$13,C608='ჯამი (HIDE)'!$B$14),"",G608/D608))</f>
        <v>1</v>
      </c>
    </row>
    <row r="609" spans="1:9" ht="16.5" hidden="1" thickTop="1" thickBot="1">
      <c r="A609" t="s">
        <v>199</v>
      </c>
      <c r="B609" s="34"/>
      <c r="C609" s="7" t="s">
        <v>6</v>
      </c>
      <c r="D609" s="14">
        <v>0</v>
      </c>
      <c r="E609" s="14"/>
      <c r="F609" s="14">
        <f>'დაავადებათა კონტროლი'!F69</f>
        <v>0</v>
      </c>
      <c r="G609" s="14">
        <f t="shared" si="129"/>
        <v>0</v>
      </c>
      <c r="H609" s="14">
        <f>IF(OR(C609='ჯამი (HIDE)'!$B$11,C609='ჯამი (HIDE)'!$B$12,C609='ჯამი (HIDE)'!$B$13,C609='ჯამი (HIDE)'!$B$14),"",D609-G609)</f>
        <v>0</v>
      </c>
      <c r="I609" s="27" t="str">
        <f>IF(AND(D609=0,G609=0),"",IF(OR(C609='ჯამი (HIDE)'!$B$11,C609='ჯამი (HIDE)'!$B$12,C609='ჯამი (HIDE)'!$B$13,C609='ჯამი (HIDE)'!$B$14),"",G609/D609))</f>
        <v/>
      </c>
    </row>
    <row r="610" spans="1:9" ht="16.5" hidden="1" thickTop="1" thickBot="1">
      <c r="A610" t="s">
        <v>199</v>
      </c>
      <c r="B610" s="34"/>
      <c r="C610" s="7" t="s">
        <v>7</v>
      </c>
      <c r="D610" s="14">
        <v>67500</v>
      </c>
      <c r="E610" s="14">
        <v>45000</v>
      </c>
      <c r="F610" s="14">
        <f>'დაავადებათა კონტროლი'!F70</f>
        <v>22500</v>
      </c>
      <c r="G610" s="14">
        <f t="shared" si="129"/>
        <v>67500</v>
      </c>
      <c r="H610" s="14">
        <f>IF(OR(C610='ჯამი (HIDE)'!$B$11,C610='ჯამი (HIDE)'!$B$12,C610='ჯამი (HIDE)'!$B$13,C610='ჯამი (HIDE)'!$B$14),"",D610-G610)</f>
        <v>0</v>
      </c>
      <c r="I610" s="27">
        <f>IF(AND(D610=0,G610=0),"",IF(OR(C610='ჯამი (HIDE)'!$B$11,C610='ჯამი (HIDE)'!$B$12,C610='ჯამი (HIDE)'!$B$13,C610='ჯამი (HIDE)'!$B$14),"",G610/D610))</f>
        <v>1</v>
      </c>
    </row>
    <row r="611" spans="1:9" ht="16.5" hidden="1" thickTop="1" thickBot="1">
      <c r="A611" t="s">
        <v>199</v>
      </c>
      <c r="B611" s="34"/>
      <c r="C611" s="7" t="s">
        <v>8</v>
      </c>
      <c r="D611" s="14">
        <v>0</v>
      </c>
      <c r="E611" s="14"/>
      <c r="F611" s="14">
        <f>'დაავადებათა კონტროლი'!F71</f>
        <v>0</v>
      </c>
      <c r="G611" s="14">
        <f t="shared" si="129"/>
        <v>0</v>
      </c>
      <c r="H611" s="14">
        <f>IF(OR(C611='ჯამი (HIDE)'!$B$11,C611='ჯამი (HIDE)'!$B$12,C611='ჯამი (HIDE)'!$B$13,C611='ჯამი (HIDE)'!$B$14),"",D611-G611)</f>
        <v>0</v>
      </c>
      <c r="I611" s="27" t="str">
        <f>IF(AND(D611=0,G611=0),"",IF(OR(C611='ჯამი (HIDE)'!$B$11,C611='ჯამი (HIDE)'!$B$12,C611='ჯამი (HIDE)'!$B$13,C611='ჯამი (HIDE)'!$B$14),"",G611/D611))</f>
        <v/>
      </c>
    </row>
    <row r="612" spans="1:9" ht="16.5" hidden="1" thickTop="1" thickBot="1">
      <c r="A612" t="s">
        <v>199</v>
      </c>
      <c r="B612" s="34"/>
      <c r="C612" s="7" t="s">
        <v>9</v>
      </c>
      <c r="D612" s="14">
        <v>0</v>
      </c>
      <c r="E612" s="14"/>
      <c r="F612" s="14">
        <f>'დაავადებათა კონტროლი'!F72</f>
        <v>0</v>
      </c>
      <c r="G612" s="14">
        <f t="shared" si="129"/>
        <v>0</v>
      </c>
      <c r="H612" s="14">
        <f>IF(OR(C612='ჯამი (HIDE)'!$B$11,C612='ჯამი (HIDE)'!$B$12,C612='ჯამი (HIDE)'!$B$13,C612='ჯამი (HIDE)'!$B$14),"",D612-G612)</f>
        <v>0</v>
      </c>
      <c r="I612" s="27" t="str">
        <f>IF(AND(D612=0,G612=0),"",IF(OR(C612='ჯამი (HIDE)'!$B$11,C612='ჯამი (HIDE)'!$B$12,C612='ჯამი (HIDE)'!$B$13,C612='ჯამი (HIDE)'!$B$14),"",G612/D612))</f>
        <v/>
      </c>
    </row>
    <row r="613" spans="1:9" ht="16.5" hidden="1" thickTop="1" thickBot="1">
      <c r="A613" t="s">
        <v>199</v>
      </c>
      <c r="B613" s="34"/>
      <c r="C613" s="7" t="s">
        <v>10</v>
      </c>
      <c r="D613" s="14">
        <v>0</v>
      </c>
      <c r="E613" s="14"/>
      <c r="F613" s="14">
        <f>'დაავადებათა კონტროლი'!F73</f>
        <v>0</v>
      </c>
      <c r="G613" s="14">
        <f t="shared" si="129"/>
        <v>0</v>
      </c>
      <c r="H613" s="14">
        <f>IF(OR(C613='ჯამი (HIDE)'!$B$11,C613='ჯამი (HIDE)'!$B$12,C613='ჯამი (HIDE)'!$B$13,C613='ჯამი (HIDE)'!$B$14),"",D613-G613)</f>
        <v>0</v>
      </c>
      <c r="I613" s="27" t="str">
        <f>IF(AND(D613=0,G613=0),"",IF(OR(C613='ჯამი (HIDE)'!$B$11,C613='ჯამი (HIDE)'!$B$12,C613='ჯამი (HIDE)'!$B$13,C613='ჯამი (HIDE)'!$B$14),"",G613/D613))</f>
        <v/>
      </c>
    </row>
    <row r="614" spans="1:9" ht="16.5" hidden="1" thickTop="1" thickBot="1">
      <c r="A614" t="s">
        <v>199</v>
      </c>
      <c r="B614" s="34"/>
      <c r="C614" s="7" t="s">
        <v>11</v>
      </c>
      <c r="D614" s="14">
        <v>0</v>
      </c>
      <c r="E614" s="14"/>
      <c r="F614" s="14">
        <f>'დაავადებათა კონტროლი'!F74</f>
        <v>0</v>
      </c>
      <c r="G614" s="14">
        <f t="shared" si="129"/>
        <v>0</v>
      </c>
      <c r="H614" s="14">
        <f>IF(OR(C614='ჯამი (HIDE)'!$B$11,C614='ჯამი (HIDE)'!$B$12,C614='ჯამი (HIDE)'!$B$13,C614='ჯამი (HIDE)'!$B$14),"",D614-G614)</f>
        <v>0</v>
      </c>
      <c r="I614" s="27" t="str">
        <f>IF(AND(D614=0,G614=0),"",IF(OR(C614='ჯამი (HIDE)'!$B$11,C614='ჯამი (HIDE)'!$B$12,C614='ჯამი (HIDE)'!$B$13,C614='ჯამი (HIDE)'!$B$14),"",G614/D614))</f>
        <v/>
      </c>
    </row>
    <row r="615" spans="1:9" ht="16.5" hidden="1" thickTop="1" thickBot="1">
      <c r="A615" t="s">
        <v>199</v>
      </c>
      <c r="B615" s="34"/>
      <c r="C615" s="7" t="s">
        <v>12</v>
      </c>
      <c r="D615" s="14">
        <v>0</v>
      </c>
      <c r="E615" s="14"/>
      <c r="F615" s="14">
        <f>'დაავადებათა კონტროლი'!F75</f>
        <v>0</v>
      </c>
      <c r="G615" s="14">
        <f t="shared" si="129"/>
        <v>0</v>
      </c>
      <c r="H615" s="14">
        <f>IF(OR(C615='ჯამი (HIDE)'!$B$11,C615='ჯამი (HIDE)'!$B$12,C615='ჯამი (HIDE)'!$B$13,C615='ჯამი (HIDE)'!$B$14),"",D615-G615)</f>
        <v>0</v>
      </c>
      <c r="I615" s="27" t="str">
        <f>IF(AND(D615=0,G615=0),"",IF(OR(C615='ჯამი (HIDE)'!$B$11,C615='ჯამი (HIDE)'!$B$12,C615='ჯამი (HIDE)'!$B$13,C615='ჯამი (HIDE)'!$B$14),"",G615/D615))</f>
        <v/>
      </c>
    </row>
    <row r="616" spans="1:9" ht="16.5" hidden="1" thickTop="1" thickBot="1">
      <c r="A616" t="s">
        <v>199</v>
      </c>
      <c r="B616" s="33"/>
      <c r="C616" s="5" t="s">
        <v>13</v>
      </c>
      <c r="D616" s="13">
        <v>0</v>
      </c>
      <c r="E616" s="13"/>
      <c r="F616" s="13">
        <f>'დაავადებათა კონტროლი'!F76</f>
        <v>0</v>
      </c>
      <c r="G616" s="13">
        <f t="shared" si="129"/>
        <v>0</v>
      </c>
      <c r="H616" s="13">
        <f>IF(OR(C616='ჯამი (HIDE)'!$B$11,C616='ჯამი (HIDE)'!$B$12,C616='ჯამი (HIDE)'!$B$13,C616='ჯამი (HIDE)'!$B$14),"",D616-G616)</f>
        <v>0</v>
      </c>
      <c r="I616" s="26" t="str">
        <f>IF(AND(D616=0,G616=0),"",IF(OR(C616='ჯამი (HIDE)'!$B$11,C616='ჯამი (HIDE)'!$B$12,C616='ჯამი (HIDE)'!$B$13,C616='ჯამი (HIDE)'!$B$14),"",G616/D616))</f>
        <v/>
      </c>
    </row>
    <row r="617" spans="1:9" ht="16.5" hidden="1" thickTop="1" thickBot="1">
      <c r="A617" t="s">
        <v>199</v>
      </c>
      <c r="B617" s="33"/>
      <c r="C617" s="5" t="s">
        <v>14</v>
      </c>
      <c r="D617" s="13">
        <v>0</v>
      </c>
      <c r="E617" s="13"/>
      <c r="F617" s="13">
        <f>'დაავადებათა კონტროლი'!F77</f>
        <v>0</v>
      </c>
      <c r="G617" s="13">
        <f t="shared" si="129"/>
        <v>0</v>
      </c>
      <c r="H617" s="13">
        <f>IF(OR(C617='ჯამი (HIDE)'!$B$11,C617='ჯამი (HIDE)'!$B$12,C617='ჯამი (HIDE)'!$B$13,C617='ჯამი (HIDE)'!$B$14),"",D617-G617)</f>
        <v>0</v>
      </c>
      <c r="I617" s="26" t="str">
        <f>IF(AND(D617=0,G617=0),"",IF(OR(C617='ჯამი (HIDE)'!$B$11,C617='ჯამი (HIDE)'!$B$12,C617='ჯამი (HIDE)'!$B$13,C617='ჯამი (HIDE)'!$B$14),"",G617/D617))</f>
        <v/>
      </c>
    </row>
    <row r="618" spans="1:9" ht="16.5" hidden="1" thickTop="1" thickBot="1">
      <c r="A618" t="s">
        <v>199</v>
      </c>
      <c r="B618" s="35"/>
      <c r="C618" s="9" t="s">
        <v>15</v>
      </c>
      <c r="D618" s="15">
        <v>0</v>
      </c>
      <c r="E618" s="15"/>
      <c r="F618" s="15">
        <f>'დაავადებათა კონტროლი'!F78</f>
        <v>0</v>
      </c>
      <c r="G618" s="15">
        <f t="shared" si="129"/>
        <v>0</v>
      </c>
      <c r="H618" s="15">
        <f>IF(OR(C618='ჯამი (HIDE)'!$B$11,C618='ჯამი (HIDE)'!$B$12,C618='ჯამი (HIDE)'!$B$13,C618='ჯამი (HIDE)'!$B$14),"",D618-G618)</f>
        <v>0</v>
      </c>
      <c r="I618" s="28" t="str">
        <f>IF(AND(D618=0,G618=0),"",IF(OR(C618='ჯამი (HIDE)'!$B$11,C618='ჯამი (HIDE)'!$B$12,C618='ჯამი (HIDE)'!$B$13,C618='ჯამი (HIDE)'!$B$14),"",G618/D618))</f>
        <v/>
      </c>
    </row>
    <row r="619" spans="1:9" ht="31.5" customHeight="1" thickTop="1" thickBot="1">
      <c r="A619" t="str">
        <f t="shared" ref="A619" si="133">IF(OR(D619&lt;&gt;0,G619&lt;&gt;0,),"a","b")</f>
        <v>a</v>
      </c>
      <c r="B619" s="2" t="s">
        <v>109</v>
      </c>
      <c r="C619" s="24" t="s">
        <v>110</v>
      </c>
      <c r="D619" s="3">
        <v>1800000</v>
      </c>
      <c r="E619" s="3">
        <f>SUM(E631)</f>
        <v>1207672.99</v>
      </c>
      <c r="F619" s="3">
        <f>სააგენტო!F247</f>
        <v>1014327.01</v>
      </c>
      <c r="G619" s="3">
        <f t="shared" si="129"/>
        <v>2222000</v>
      </c>
      <c r="H619" s="3">
        <f>IF(OR(C619='ჯამი (HIDE)'!$B$11,C619='ჯამი (HIDE)'!$B$12,C619='ჯამი (HIDE)'!$B$13,C619='ჯამი (HIDE)'!$B$14),"",D619-G619)</f>
        <v>-422000</v>
      </c>
      <c r="I619" s="25">
        <f>IF(AND(D619=0,G619=0),"",IF(OR(C619='ჯამი (HIDE)'!$B$11,C619='ჯამი (HIDE)'!$B$12,C619='ჯამი (HIDE)'!$B$13,C619='ჯამი (HIDE)'!$B$14),"",G619/D619))</f>
        <v>1.2344444444444445</v>
      </c>
    </row>
    <row r="620" spans="1:9" ht="16.5" hidden="1" thickTop="1" thickBot="1">
      <c r="A620" t="s">
        <v>199</v>
      </c>
      <c r="B620" s="33"/>
      <c r="C620" s="5" t="s">
        <v>5</v>
      </c>
      <c r="D620" s="13">
        <v>1800000</v>
      </c>
      <c r="E620" s="13">
        <f t="shared" ref="E620:E630" si="134">SUM(E632)</f>
        <v>1207672.99</v>
      </c>
      <c r="F620" s="13">
        <f>სააგენტო!F248</f>
        <v>1014327.01</v>
      </c>
      <c r="G620" s="13">
        <f t="shared" si="129"/>
        <v>2222000</v>
      </c>
      <c r="H620" s="13">
        <f>IF(OR(C620='ჯამი (HIDE)'!$B$11,C620='ჯამი (HIDE)'!$B$12,C620='ჯამი (HIDE)'!$B$13,C620='ჯამი (HIDE)'!$B$14),"",D620-G620)</f>
        <v>-422000</v>
      </c>
      <c r="I620" s="26">
        <f>IF(AND(D620=0,G620=0),"",IF(OR(C620='ჯამი (HIDE)'!$B$11,C620='ჯამი (HIDE)'!$B$12,C620='ჯამი (HIDE)'!$B$13,C620='ჯამი (HIDE)'!$B$14),"",G620/D620))</f>
        <v>1.2344444444444445</v>
      </c>
    </row>
    <row r="621" spans="1:9" ht="16.5" hidden="1" thickTop="1" thickBot="1">
      <c r="A621" t="s">
        <v>199</v>
      </c>
      <c r="B621" s="34"/>
      <c r="C621" s="7" t="s">
        <v>6</v>
      </c>
      <c r="D621" s="14">
        <v>0</v>
      </c>
      <c r="E621" s="14">
        <f t="shared" si="134"/>
        <v>0</v>
      </c>
      <c r="F621" s="14">
        <f>სააგენტო!F249</f>
        <v>0</v>
      </c>
      <c r="G621" s="14">
        <f t="shared" si="129"/>
        <v>0</v>
      </c>
      <c r="H621" s="14">
        <f>IF(OR(C621='ჯამი (HIDE)'!$B$11,C621='ჯამი (HIDE)'!$B$12,C621='ჯამი (HIDE)'!$B$13,C621='ჯამი (HIDE)'!$B$14),"",D621-G621)</f>
        <v>0</v>
      </c>
      <c r="I621" s="27" t="str">
        <f>IF(AND(D621=0,G621=0),"",IF(OR(C621='ჯამი (HIDE)'!$B$11,C621='ჯამი (HIDE)'!$B$12,C621='ჯამი (HIDE)'!$B$13,C621='ჯამი (HIDE)'!$B$14),"",G621/D621))</f>
        <v/>
      </c>
    </row>
    <row r="622" spans="1:9" ht="16.5" hidden="1" thickTop="1" thickBot="1">
      <c r="A622" t="s">
        <v>199</v>
      </c>
      <c r="B622" s="34"/>
      <c r="C622" s="7" t="s">
        <v>7</v>
      </c>
      <c r="D622" s="14">
        <v>0</v>
      </c>
      <c r="E622" s="14">
        <f t="shared" si="134"/>
        <v>0</v>
      </c>
      <c r="F622" s="14">
        <f>სააგენტო!F250</f>
        <v>0</v>
      </c>
      <c r="G622" s="14">
        <f t="shared" si="129"/>
        <v>0</v>
      </c>
      <c r="H622" s="14">
        <f>IF(OR(C622='ჯამი (HIDE)'!$B$11,C622='ჯამი (HIDE)'!$B$12,C622='ჯამი (HIDE)'!$B$13,C622='ჯამი (HIDE)'!$B$14),"",D622-G622)</f>
        <v>0</v>
      </c>
      <c r="I622" s="27" t="str">
        <f>IF(AND(D622=0,G622=0),"",IF(OR(C622='ჯამი (HIDE)'!$B$11,C622='ჯამი (HIDE)'!$B$12,C622='ჯამი (HIDE)'!$B$13,C622='ჯამი (HIDE)'!$B$14),"",G622/D622))</f>
        <v/>
      </c>
    </row>
    <row r="623" spans="1:9" ht="16.5" hidden="1" thickTop="1" thickBot="1">
      <c r="A623" t="s">
        <v>199</v>
      </c>
      <c r="B623" s="34"/>
      <c r="C623" s="7" t="s">
        <v>8</v>
      </c>
      <c r="D623" s="14">
        <v>0</v>
      </c>
      <c r="E623" s="14">
        <f t="shared" si="134"/>
        <v>0</v>
      </c>
      <c r="F623" s="14">
        <f>სააგენტო!F251</f>
        <v>0</v>
      </c>
      <c r="G623" s="14">
        <f t="shared" si="129"/>
        <v>0</v>
      </c>
      <c r="H623" s="14">
        <f>IF(OR(C623='ჯამი (HIDE)'!$B$11,C623='ჯამი (HIDE)'!$B$12,C623='ჯამი (HIDE)'!$B$13,C623='ჯამი (HIDE)'!$B$14),"",D623-G623)</f>
        <v>0</v>
      </c>
      <c r="I623" s="27" t="str">
        <f>IF(AND(D623=0,G623=0),"",IF(OR(C623='ჯამი (HIDE)'!$B$11,C623='ჯამი (HIDE)'!$B$12,C623='ჯამი (HIDE)'!$B$13,C623='ჯამი (HIDE)'!$B$14),"",G623/D623))</f>
        <v/>
      </c>
    </row>
    <row r="624" spans="1:9" ht="16.5" hidden="1" thickTop="1" thickBot="1">
      <c r="A624" t="s">
        <v>199</v>
      </c>
      <c r="B624" s="34"/>
      <c r="C624" s="7" t="s">
        <v>9</v>
      </c>
      <c r="D624" s="14">
        <v>0</v>
      </c>
      <c r="E624" s="14">
        <f t="shared" si="134"/>
        <v>0</v>
      </c>
      <c r="F624" s="14">
        <f>სააგენტო!F252</f>
        <v>0</v>
      </c>
      <c r="G624" s="14">
        <f t="shared" si="129"/>
        <v>0</v>
      </c>
      <c r="H624" s="14">
        <f>IF(OR(C624='ჯამი (HIDE)'!$B$11,C624='ჯამი (HIDE)'!$B$12,C624='ჯამი (HIDE)'!$B$13,C624='ჯამი (HIDE)'!$B$14),"",D624-G624)</f>
        <v>0</v>
      </c>
      <c r="I624" s="27" t="str">
        <f>IF(AND(D624=0,G624=0),"",IF(OR(C624='ჯამი (HIDE)'!$B$11,C624='ჯამი (HIDE)'!$B$12,C624='ჯამი (HIDE)'!$B$13,C624='ჯამი (HIDE)'!$B$14),"",G624/D624))</f>
        <v/>
      </c>
    </row>
    <row r="625" spans="1:9" ht="16.5" hidden="1" thickTop="1" thickBot="1">
      <c r="A625" t="s">
        <v>199</v>
      </c>
      <c r="B625" s="34"/>
      <c r="C625" s="7" t="s">
        <v>10</v>
      </c>
      <c r="D625" s="14">
        <v>0</v>
      </c>
      <c r="E625" s="14">
        <f t="shared" si="134"/>
        <v>0</v>
      </c>
      <c r="F625" s="14">
        <f>სააგენტო!F253</f>
        <v>0</v>
      </c>
      <c r="G625" s="14">
        <f t="shared" si="129"/>
        <v>0</v>
      </c>
      <c r="H625" s="14">
        <f>IF(OR(C625='ჯამი (HIDE)'!$B$11,C625='ჯამი (HIDE)'!$B$12,C625='ჯამი (HIDE)'!$B$13,C625='ჯამი (HIDE)'!$B$14),"",D625-G625)</f>
        <v>0</v>
      </c>
      <c r="I625" s="27" t="str">
        <f>IF(AND(D625=0,G625=0),"",IF(OR(C625='ჯამი (HIDE)'!$B$11,C625='ჯამი (HIDE)'!$B$12,C625='ჯამი (HIDE)'!$B$13,C625='ჯამი (HIDE)'!$B$14),"",G625/D625))</f>
        <v/>
      </c>
    </row>
    <row r="626" spans="1:9" ht="16.5" hidden="1" thickTop="1" thickBot="1">
      <c r="A626" t="s">
        <v>199</v>
      </c>
      <c r="B626" s="34"/>
      <c r="C626" s="7" t="s">
        <v>11</v>
      </c>
      <c r="D626" s="14">
        <v>1800000</v>
      </c>
      <c r="E626" s="14">
        <f t="shared" si="134"/>
        <v>1207672.99</v>
      </c>
      <c r="F626" s="14">
        <f>სააგენტო!F254</f>
        <v>1014327.01</v>
      </c>
      <c r="G626" s="14">
        <f t="shared" si="129"/>
        <v>2222000</v>
      </c>
      <c r="H626" s="14">
        <f>IF(OR(C626='ჯამი (HIDE)'!$B$11,C626='ჯამი (HIDE)'!$B$12,C626='ჯამი (HIDE)'!$B$13,C626='ჯამი (HIDE)'!$B$14),"",D626-G626)</f>
        <v>-422000</v>
      </c>
      <c r="I626" s="27">
        <f>IF(AND(D626=0,G626=0),"",IF(OR(C626='ჯამი (HIDE)'!$B$11,C626='ჯამი (HIDE)'!$B$12,C626='ჯამი (HIDE)'!$B$13,C626='ჯამი (HIDE)'!$B$14),"",G626/D626))</f>
        <v>1.2344444444444445</v>
      </c>
    </row>
    <row r="627" spans="1:9" ht="16.5" hidden="1" thickTop="1" thickBot="1">
      <c r="A627" t="s">
        <v>199</v>
      </c>
      <c r="B627" s="34"/>
      <c r="C627" s="7" t="s">
        <v>12</v>
      </c>
      <c r="D627" s="14">
        <v>0</v>
      </c>
      <c r="E627" s="14">
        <f t="shared" si="134"/>
        <v>0</v>
      </c>
      <c r="F627" s="14">
        <f>სააგენტო!F255</f>
        <v>0</v>
      </c>
      <c r="G627" s="14">
        <f t="shared" si="129"/>
        <v>0</v>
      </c>
      <c r="H627" s="14">
        <f>IF(OR(C627='ჯამი (HIDE)'!$B$11,C627='ჯამი (HIDE)'!$B$12,C627='ჯამი (HIDE)'!$B$13,C627='ჯამი (HIDE)'!$B$14),"",D627-G627)</f>
        <v>0</v>
      </c>
      <c r="I627" s="27" t="str">
        <f>IF(AND(D627=0,G627=0),"",IF(OR(C627='ჯამი (HIDE)'!$B$11,C627='ჯამი (HIDE)'!$B$12,C627='ჯამი (HIDE)'!$B$13,C627='ჯამი (HIDE)'!$B$14),"",G627/D627))</f>
        <v/>
      </c>
    </row>
    <row r="628" spans="1:9" ht="16.5" hidden="1" thickTop="1" thickBot="1">
      <c r="A628" t="s">
        <v>199</v>
      </c>
      <c r="B628" s="33"/>
      <c r="C628" s="5" t="s">
        <v>13</v>
      </c>
      <c r="D628" s="13">
        <v>0</v>
      </c>
      <c r="E628" s="13">
        <f t="shared" si="134"/>
        <v>0</v>
      </c>
      <c r="F628" s="13">
        <f>სააგენტო!F256</f>
        <v>0</v>
      </c>
      <c r="G628" s="13">
        <f t="shared" si="129"/>
        <v>0</v>
      </c>
      <c r="H628" s="13">
        <f>IF(OR(C628='ჯამი (HIDE)'!$B$11,C628='ჯამი (HIDE)'!$B$12,C628='ჯამი (HIDE)'!$B$13,C628='ჯამი (HIDE)'!$B$14),"",D628-G628)</f>
        <v>0</v>
      </c>
      <c r="I628" s="26" t="str">
        <f>IF(AND(D628=0,G628=0),"",IF(OR(C628='ჯამი (HIDE)'!$B$11,C628='ჯამი (HIDE)'!$B$12,C628='ჯამი (HIDE)'!$B$13,C628='ჯამი (HIDE)'!$B$14),"",G628/D628))</f>
        <v/>
      </c>
    </row>
    <row r="629" spans="1:9" ht="16.5" hidden="1" thickTop="1" thickBot="1">
      <c r="A629" t="s">
        <v>199</v>
      </c>
      <c r="B629" s="33"/>
      <c r="C629" s="5" t="s">
        <v>14</v>
      </c>
      <c r="D629" s="13">
        <v>0</v>
      </c>
      <c r="E629" s="13">
        <f t="shared" si="134"/>
        <v>0</v>
      </c>
      <c r="F629" s="13">
        <f>სააგენტო!F257</f>
        <v>0</v>
      </c>
      <c r="G629" s="13">
        <f t="shared" si="129"/>
        <v>0</v>
      </c>
      <c r="H629" s="13">
        <f>IF(OR(C629='ჯამი (HIDE)'!$B$11,C629='ჯამი (HIDE)'!$B$12,C629='ჯამი (HIDE)'!$B$13,C629='ჯამი (HIDE)'!$B$14),"",D629-G629)</f>
        <v>0</v>
      </c>
      <c r="I629" s="26" t="str">
        <f>IF(AND(D629=0,G629=0),"",IF(OR(C629='ჯამი (HIDE)'!$B$11,C629='ჯამი (HIDE)'!$B$12,C629='ჯამი (HIDE)'!$B$13,C629='ჯამი (HIDE)'!$B$14),"",G629/D629))</f>
        <v/>
      </c>
    </row>
    <row r="630" spans="1:9" ht="16.5" hidden="1" thickTop="1" thickBot="1">
      <c r="A630" t="s">
        <v>199</v>
      </c>
      <c r="B630" s="35"/>
      <c r="C630" s="9" t="s">
        <v>15</v>
      </c>
      <c r="D630" s="15">
        <v>0</v>
      </c>
      <c r="E630" s="15">
        <f t="shared" si="134"/>
        <v>0</v>
      </c>
      <c r="F630" s="15">
        <f>სააგენტო!F258</f>
        <v>0</v>
      </c>
      <c r="G630" s="15">
        <f t="shared" si="129"/>
        <v>0</v>
      </c>
      <c r="H630" s="15">
        <f>IF(OR(C630='ჯამი (HIDE)'!$B$11,C630='ჯამი (HIDE)'!$B$12,C630='ჯამი (HIDE)'!$B$13,C630='ჯამი (HIDE)'!$B$14),"",D630-G630)</f>
        <v>0</v>
      </c>
      <c r="I630" s="28" t="str">
        <f>IF(AND(D630=0,G630=0),"",IF(OR(C630='ჯამი (HIDE)'!$B$11,C630='ჯამი (HIDE)'!$B$12,C630='ჯამი (HIDE)'!$B$13,C630='ჯამი (HIDE)'!$B$14),"",G630/D630))</f>
        <v/>
      </c>
    </row>
    <row r="631" spans="1:9" ht="31.5" hidden="1" customHeight="1" thickTop="1" thickBot="1">
      <c r="A631" t="str">
        <f t="shared" ref="A631" si="135">IF(OR(D631&lt;&gt;0,G631&lt;&gt;0,),"a","b")</f>
        <v>a</v>
      </c>
      <c r="B631" s="2" t="s">
        <v>111</v>
      </c>
      <c r="C631" s="24" t="s">
        <v>110</v>
      </c>
      <c r="D631" s="3">
        <v>1800000</v>
      </c>
      <c r="E631" s="3">
        <f>SUM(E632,E640,E641,E642)</f>
        <v>1207672.99</v>
      </c>
      <c r="F631" s="3">
        <f>სააგენტო!F259</f>
        <v>1014327.01</v>
      </c>
      <c r="G631" s="3">
        <f t="shared" si="129"/>
        <v>2222000</v>
      </c>
      <c r="H631" s="3">
        <f>IF(OR(C631='ჯამი (HIDE)'!$B$11,C631='ჯამი (HIDE)'!$B$12,C631='ჯამი (HIDE)'!$B$13,C631='ჯამი (HIDE)'!$B$14),"",D631-G631)</f>
        <v>-422000</v>
      </c>
      <c r="I631" s="25">
        <f>IF(AND(D631=0,G631=0),"",IF(OR(C631='ჯამი (HIDE)'!$B$11,C631='ჯამი (HIDE)'!$B$12,C631='ჯამი (HIDE)'!$B$13,C631='ჯამი (HIDE)'!$B$14),"",G631/D631))</f>
        <v>1.2344444444444445</v>
      </c>
    </row>
    <row r="632" spans="1:9" ht="16.5" hidden="1" thickTop="1" thickBot="1">
      <c r="A632" t="s">
        <v>199</v>
      </c>
      <c r="B632" s="33"/>
      <c r="C632" s="5" t="s">
        <v>5</v>
      </c>
      <c r="D632" s="13">
        <v>1800000</v>
      </c>
      <c r="E632" s="13">
        <f>SUM(E633:E639)</f>
        <v>1207672.99</v>
      </c>
      <c r="F632" s="13">
        <f>სააგენტო!F260</f>
        <v>1014327.01</v>
      </c>
      <c r="G632" s="13">
        <f t="shared" si="129"/>
        <v>2222000</v>
      </c>
      <c r="H632" s="13">
        <f>IF(OR(C632='ჯამი (HIDE)'!$B$11,C632='ჯამი (HIDE)'!$B$12,C632='ჯამი (HIDE)'!$B$13,C632='ჯამი (HIDE)'!$B$14),"",D632-G632)</f>
        <v>-422000</v>
      </c>
      <c r="I632" s="26">
        <f>IF(AND(D632=0,G632=0),"",IF(OR(C632='ჯამი (HIDE)'!$B$11,C632='ჯამი (HIDE)'!$B$12,C632='ჯამი (HIDE)'!$B$13,C632='ჯამი (HIDE)'!$B$14),"",G632/D632))</f>
        <v>1.2344444444444445</v>
      </c>
    </row>
    <row r="633" spans="1:9" ht="16.5" hidden="1" thickTop="1" thickBot="1">
      <c r="A633" t="s">
        <v>199</v>
      </c>
      <c r="B633" s="34"/>
      <c r="C633" s="7" t="s">
        <v>6</v>
      </c>
      <c r="D633" s="14">
        <v>0</v>
      </c>
      <c r="E633" s="14"/>
      <c r="F633" s="14">
        <f>სააგენტო!F261</f>
        <v>0</v>
      </c>
      <c r="G633" s="14">
        <f t="shared" si="129"/>
        <v>0</v>
      </c>
      <c r="H633" s="14">
        <f>IF(OR(C633='ჯამი (HIDE)'!$B$11,C633='ჯამი (HIDE)'!$B$12,C633='ჯამი (HIDE)'!$B$13,C633='ჯამი (HIDE)'!$B$14),"",D633-G633)</f>
        <v>0</v>
      </c>
      <c r="I633" s="27" t="str">
        <f>IF(AND(D633=0,G633=0),"",IF(OR(C633='ჯამი (HIDE)'!$B$11,C633='ჯამი (HIDE)'!$B$12,C633='ჯამი (HIDE)'!$B$13,C633='ჯამი (HIDE)'!$B$14),"",G633/D633))</f>
        <v/>
      </c>
    </row>
    <row r="634" spans="1:9" ht="16.5" hidden="1" thickTop="1" thickBot="1">
      <c r="A634" t="s">
        <v>199</v>
      </c>
      <c r="B634" s="34"/>
      <c r="C634" s="7" t="s">
        <v>7</v>
      </c>
      <c r="D634" s="14">
        <v>0</v>
      </c>
      <c r="E634" s="14"/>
      <c r="F634" s="14">
        <f>სააგენტო!F262</f>
        <v>0</v>
      </c>
      <c r="G634" s="14">
        <f t="shared" si="129"/>
        <v>0</v>
      </c>
      <c r="H634" s="14">
        <f>IF(OR(C634='ჯამი (HIDE)'!$B$11,C634='ჯამი (HIDE)'!$B$12,C634='ჯამი (HIDE)'!$B$13,C634='ჯამი (HIDE)'!$B$14),"",D634-G634)</f>
        <v>0</v>
      </c>
      <c r="I634" s="27" t="str">
        <f>IF(AND(D634=0,G634=0),"",IF(OR(C634='ჯამი (HIDE)'!$B$11,C634='ჯამი (HIDE)'!$B$12,C634='ჯამი (HIDE)'!$B$13,C634='ჯამი (HIDE)'!$B$14),"",G634/D634))</f>
        <v/>
      </c>
    </row>
    <row r="635" spans="1:9" ht="16.5" hidden="1" thickTop="1" thickBot="1">
      <c r="A635" t="s">
        <v>199</v>
      </c>
      <c r="B635" s="34"/>
      <c r="C635" s="7" t="s">
        <v>8</v>
      </c>
      <c r="D635" s="14">
        <v>0</v>
      </c>
      <c r="E635" s="14"/>
      <c r="F635" s="14">
        <f>სააგენტო!F263</f>
        <v>0</v>
      </c>
      <c r="G635" s="14">
        <f t="shared" si="129"/>
        <v>0</v>
      </c>
      <c r="H635" s="14">
        <f>IF(OR(C635='ჯამი (HIDE)'!$B$11,C635='ჯამი (HIDE)'!$B$12,C635='ჯამი (HIDE)'!$B$13,C635='ჯამი (HIDE)'!$B$14),"",D635-G635)</f>
        <v>0</v>
      </c>
      <c r="I635" s="27" t="str">
        <f>IF(AND(D635=0,G635=0),"",IF(OR(C635='ჯამი (HIDE)'!$B$11,C635='ჯამი (HIDE)'!$B$12,C635='ჯამი (HIDE)'!$B$13,C635='ჯამი (HIDE)'!$B$14),"",G635/D635))</f>
        <v/>
      </c>
    </row>
    <row r="636" spans="1:9" ht="16.5" hidden="1" thickTop="1" thickBot="1">
      <c r="A636" t="s">
        <v>199</v>
      </c>
      <c r="B636" s="34"/>
      <c r="C636" s="7" t="s">
        <v>9</v>
      </c>
      <c r="D636" s="14">
        <v>0</v>
      </c>
      <c r="E636" s="14"/>
      <c r="F636" s="14">
        <f>სააგენტო!F264</f>
        <v>0</v>
      </c>
      <c r="G636" s="14">
        <f t="shared" si="129"/>
        <v>0</v>
      </c>
      <c r="H636" s="14">
        <f>IF(OR(C636='ჯამი (HIDE)'!$B$11,C636='ჯამი (HIDE)'!$B$12,C636='ჯამი (HIDE)'!$B$13,C636='ჯამი (HIDE)'!$B$14),"",D636-G636)</f>
        <v>0</v>
      </c>
      <c r="I636" s="27" t="str">
        <f>IF(AND(D636=0,G636=0),"",IF(OR(C636='ჯამი (HIDE)'!$B$11,C636='ჯამი (HIDE)'!$B$12,C636='ჯამი (HIDE)'!$B$13,C636='ჯამი (HIDE)'!$B$14),"",G636/D636))</f>
        <v/>
      </c>
    </row>
    <row r="637" spans="1:9" ht="16.5" hidden="1" thickTop="1" thickBot="1">
      <c r="A637" t="s">
        <v>199</v>
      </c>
      <c r="B637" s="34"/>
      <c r="C637" s="7" t="s">
        <v>10</v>
      </c>
      <c r="D637" s="14">
        <v>0</v>
      </c>
      <c r="E637" s="14"/>
      <c r="F637" s="14">
        <f>სააგენტო!F265</f>
        <v>0</v>
      </c>
      <c r="G637" s="14">
        <f t="shared" si="129"/>
        <v>0</v>
      </c>
      <c r="H637" s="14">
        <f>IF(OR(C637='ჯამი (HIDE)'!$B$11,C637='ჯამი (HIDE)'!$B$12,C637='ჯამი (HIDE)'!$B$13,C637='ჯამი (HIDE)'!$B$14),"",D637-G637)</f>
        <v>0</v>
      </c>
      <c r="I637" s="27" t="str">
        <f>IF(AND(D637=0,G637=0),"",IF(OR(C637='ჯამი (HIDE)'!$B$11,C637='ჯამი (HIDE)'!$B$12,C637='ჯამი (HIDE)'!$B$13,C637='ჯამი (HIDE)'!$B$14),"",G637/D637))</f>
        <v/>
      </c>
    </row>
    <row r="638" spans="1:9" ht="16.5" hidden="1" thickTop="1" thickBot="1">
      <c r="A638" t="s">
        <v>199</v>
      </c>
      <c r="B638" s="34"/>
      <c r="C638" s="7" t="s">
        <v>11</v>
      </c>
      <c r="D638" s="14">
        <v>1800000</v>
      </c>
      <c r="E638" s="14">
        <v>1207672.99</v>
      </c>
      <c r="F638" s="14">
        <f>სააგენტო!F266</f>
        <v>1014327.01</v>
      </c>
      <c r="G638" s="14">
        <f t="shared" si="129"/>
        <v>2222000</v>
      </c>
      <c r="H638" s="14">
        <f>IF(OR(C638='ჯამი (HIDE)'!$B$11,C638='ჯამი (HIDE)'!$B$12,C638='ჯამი (HIDE)'!$B$13,C638='ჯამი (HIDE)'!$B$14),"",D638-G638)</f>
        <v>-422000</v>
      </c>
      <c r="I638" s="27">
        <f>IF(AND(D638=0,G638=0),"",IF(OR(C638='ჯამი (HIDE)'!$B$11,C638='ჯამი (HIDE)'!$B$12,C638='ჯამი (HIDE)'!$B$13,C638='ჯამი (HIDE)'!$B$14),"",G638/D638))</f>
        <v>1.2344444444444445</v>
      </c>
    </row>
    <row r="639" spans="1:9" ht="16.5" hidden="1" thickTop="1" thickBot="1">
      <c r="A639" t="s">
        <v>199</v>
      </c>
      <c r="B639" s="34"/>
      <c r="C639" s="7" t="s">
        <v>12</v>
      </c>
      <c r="D639" s="14">
        <v>0</v>
      </c>
      <c r="E639" s="14"/>
      <c r="F639" s="14">
        <f>სააგენტო!F267</f>
        <v>0</v>
      </c>
      <c r="G639" s="14">
        <f t="shared" si="129"/>
        <v>0</v>
      </c>
      <c r="H639" s="14">
        <f>IF(OR(C639='ჯამი (HIDE)'!$B$11,C639='ჯამი (HIDE)'!$B$12,C639='ჯამი (HIDE)'!$B$13,C639='ჯამი (HIDE)'!$B$14),"",D639-G639)</f>
        <v>0</v>
      </c>
      <c r="I639" s="27" t="str">
        <f>IF(AND(D639=0,G639=0),"",IF(OR(C639='ჯამი (HIDE)'!$B$11,C639='ჯამი (HIDE)'!$B$12,C639='ჯამი (HIDE)'!$B$13,C639='ჯამი (HIDE)'!$B$14),"",G639/D639))</f>
        <v/>
      </c>
    </row>
    <row r="640" spans="1:9" ht="16.5" hidden="1" thickTop="1" thickBot="1">
      <c r="A640" t="s">
        <v>199</v>
      </c>
      <c r="B640" s="33"/>
      <c r="C640" s="5" t="s">
        <v>13</v>
      </c>
      <c r="D640" s="13">
        <v>0</v>
      </c>
      <c r="E640" s="13"/>
      <c r="F640" s="13">
        <f>სააგენტო!F268</f>
        <v>0</v>
      </c>
      <c r="G640" s="13">
        <f t="shared" si="129"/>
        <v>0</v>
      </c>
      <c r="H640" s="13">
        <f>IF(OR(C640='ჯამი (HIDE)'!$B$11,C640='ჯამი (HIDE)'!$B$12,C640='ჯამი (HIDE)'!$B$13,C640='ჯამი (HIDE)'!$B$14),"",D640-G640)</f>
        <v>0</v>
      </c>
      <c r="I640" s="26" t="str">
        <f>IF(AND(D640=0,G640=0),"",IF(OR(C640='ჯამი (HIDE)'!$B$11,C640='ჯამი (HIDE)'!$B$12,C640='ჯამი (HIDE)'!$B$13,C640='ჯამი (HIDE)'!$B$14),"",G640/D640))</f>
        <v/>
      </c>
    </row>
    <row r="641" spans="1:9" ht="16.5" hidden="1" thickTop="1" thickBot="1">
      <c r="A641" t="s">
        <v>199</v>
      </c>
      <c r="B641" s="33"/>
      <c r="C641" s="5" t="s">
        <v>14</v>
      </c>
      <c r="D641" s="13">
        <v>0</v>
      </c>
      <c r="E641" s="13"/>
      <c r="F641" s="13">
        <f>სააგენტო!F269</f>
        <v>0</v>
      </c>
      <c r="G641" s="13">
        <f t="shared" si="129"/>
        <v>0</v>
      </c>
      <c r="H641" s="13">
        <f>IF(OR(C641='ჯამი (HIDE)'!$B$11,C641='ჯამი (HIDE)'!$B$12,C641='ჯამი (HIDE)'!$B$13,C641='ჯამი (HIDE)'!$B$14),"",D641-G641)</f>
        <v>0</v>
      </c>
      <c r="I641" s="26" t="str">
        <f>IF(AND(D641=0,G641=0),"",IF(OR(C641='ჯამი (HIDE)'!$B$11,C641='ჯამი (HIDE)'!$B$12,C641='ჯამი (HIDE)'!$B$13,C641='ჯამი (HIDE)'!$B$14),"",G641/D641))</f>
        <v/>
      </c>
    </row>
    <row r="642" spans="1:9" ht="16.5" hidden="1" thickTop="1" thickBot="1">
      <c r="A642" t="s">
        <v>199</v>
      </c>
      <c r="B642" s="35"/>
      <c r="C642" s="9" t="s">
        <v>15</v>
      </c>
      <c r="D642" s="15">
        <v>0</v>
      </c>
      <c r="E642" s="15"/>
      <c r="F642" s="15">
        <f>სააგენტო!F270</f>
        <v>0</v>
      </c>
      <c r="G642" s="15">
        <f t="shared" si="129"/>
        <v>0</v>
      </c>
      <c r="H642" s="15">
        <f>IF(OR(C642='ჯამი (HIDE)'!$B$11,C642='ჯამი (HIDE)'!$B$12,C642='ჯამი (HIDE)'!$B$13,C642='ჯამი (HIDE)'!$B$14),"",D642-G642)</f>
        <v>0</v>
      </c>
      <c r="I642" s="28" t="str">
        <f>IF(AND(D642=0,G642=0),"",IF(OR(C642='ჯამი (HIDE)'!$B$11,C642='ჯამი (HIDE)'!$B$12,C642='ჯამი (HIDE)'!$B$13,C642='ჯამი (HIDE)'!$B$14),"",G642/D642))</f>
        <v/>
      </c>
    </row>
    <row r="643" spans="1:9" ht="31.5" hidden="1" customHeight="1" thickTop="1" thickBot="1">
      <c r="A643" t="str">
        <f t="shared" ref="A643" si="136">IF(OR(D643&lt;&gt;0,G643&lt;&gt;0,),"a","b")</f>
        <v>a</v>
      </c>
      <c r="B643" s="2" t="s">
        <v>112</v>
      </c>
      <c r="C643" s="24" t="s">
        <v>113</v>
      </c>
      <c r="D643" s="3">
        <v>2873000</v>
      </c>
      <c r="E643" s="3">
        <f>SUM(E655,E667,E679)</f>
        <v>1293642.3800000001</v>
      </c>
      <c r="F643" s="3">
        <f>SUM(F655,F667,F679)</f>
        <v>1918224.75</v>
      </c>
      <c r="G643" s="3">
        <f t="shared" si="129"/>
        <v>3211867.13</v>
      </c>
      <c r="H643" s="3">
        <f>IF(OR(C643='ჯამი (HIDE)'!$B$11,C643='ჯამი (HIDE)'!$B$12,C643='ჯამი (HIDE)'!$B$13,C643='ჯამი (HIDE)'!$B$14),"",D643-G643)</f>
        <v>-338867.12999999989</v>
      </c>
      <c r="I643" s="25">
        <f>IF(AND(D643=0,G643=0),"",IF(OR(C643='ჯამი (HIDE)'!$B$11,C643='ჯამი (HIDE)'!$B$12,C643='ჯამი (HIDE)'!$B$13,C643='ჯამი (HIDE)'!$B$14),"",G643/D643))</f>
        <v>1.1179488792203272</v>
      </c>
    </row>
    <row r="644" spans="1:9" ht="16.5" hidden="1" thickTop="1" thickBot="1">
      <c r="A644" t="s">
        <v>199</v>
      </c>
      <c r="B644" s="33"/>
      <c r="C644" s="5" t="s">
        <v>5</v>
      </c>
      <c r="D644" s="13">
        <v>2873000</v>
      </c>
      <c r="E644" s="13">
        <f t="shared" ref="E644:E654" si="137">SUM(E656,E668,E680)</f>
        <v>1293642.3800000001</v>
      </c>
      <c r="F644" s="13">
        <f t="shared" ref="F644:F654" si="138">SUM(F656,F668,F680)</f>
        <v>1918224.75</v>
      </c>
      <c r="G644" s="13">
        <f t="shared" ref="G644:G707" si="139">E644+F644</f>
        <v>3211867.13</v>
      </c>
      <c r="H644" s="13">
        <f>IF(OR(C644='ჯამი (HIDE)'!$B$11,C644='ჯამი (HIDE)'!$B$12,C644='ჯამი (HIDE)'!$B$13,C644='ჯამი (HIDE)'!$B$14),"",D644-G644)</f>
        <v>-338867.12999999989</v>
      </c>
      <c r="I644" s="26">
        <f>IF(AND(D644=0,G644=0),"",IF(OR(C644='ჯამი (HIDE)'!$B$11,C644='ჯამი (HIDE)'!$B$12,C644='ჯამი (HIDE)'!$B$13,C644='ჯამი (HIDE)'!$B$14),"",G644/D644))</f>
        <v>1.1179488792203272</v>
      </c>
    </row>
    <row r="645" spans="1:9" ht="16.5" hidden="1" thickTop="1" thickBot="1">
      <c r="A645" t="s">
        <v>199</v>
      </c>
      <c r="B645" s="34"/>
      <c r="C645" s="7" t="s">
        <v>6</v>
      </c>
      <c r="D645" s="14">
        <v>0</v>
      </c>
      <c r="E645" s="14">
        <f t="shared" si="137"/>
        <v>0</v>
      </c>
      <c r="F645" s="14">
        <f t="shared" si="138"/>
        <v>0</v>
      </c>
      <c r="G645" s="14">
        <f t="shared" si="139"/>
        <v>0</v>
      </c>
      <c r="H645" s="14">
        <f>IF(OR(C645='ჯამი (HIDE)'!$B$11,C645='ჯამი (HIDE)'!$B$12,C645='ჯამი (HIDE)'!$B$13,C645='ჯამი (HIDE)'!$B$14),"",D645-G645)</f>
        <v>0</v>
      </c>
      <c r="I645" s="27" t="str">
        <f>IF(AND(D645=0,G645=0),"",IF(OR(C645='ჯამი (HIDE)'!$B$11,C645='ჯამი (HIDE)'!$B$12,C645='ჯამი (HIDE)'!$B$13,C645='ჯამი (HIDE)'!$B$14),"",G645/D645))</f>
        <v/>
      </c>
    </row>
    <row r="646" spans="1:9" ht="16.5" hidden="1" thickTop="1" thickBot="1">
      <c r="A646" t="s">
        <v>199</v>
      </c>
      <c r="B646" s="34"/>
      <c r="C646" s="7" t="s">
        <v>7</v>
      </c>
      <c r="D646" s="14">
        <v>260000</v>
      </c>
      <c r="E646" s="14">
        <f t="shared" si="137"/>
        <v>68515.13</v>
      </c>
      <c r="F646" s="14">
        <f t="shared" si="138"/>
        <v>140352</v>
      </c>
      <c r="G646" s="14">
        <f t="shared" si="139"/>
        <v>208867.13</v>
      </c>
      <c r="H646" s="14">
        <f>IF(OR(C646='ჯამი (HIDE)'!$B$11,C646='ჯამი (HIDE)'!$B$12,C646='ჯამი (HIDE)'!$B$13,C646='ჯამი (HIDE)'!$B$14),"",D646-G646)</f>
        <v>51132.869999999995</v>
      </c>
      <c r="I646" s="27">
        <f>IF(AND(D646=0,G646=0),"",IF(OR(C646='ჯამი (HIDE)'!$B$11,C646='ჯამი (HIDE)'!$B$12,C646='ჯამი (HIDE)'!$B$13,C646='ჯამი (HIDE)'!$B$14),"",G646/D646))</f>
        <v>0.80333511538461544</v>
      </c>
    </row>
    <row r="647" spans="1:9" ht="16.5" hidden="1" thickTop="1" thickBot="1">
      <c r="A647" t="s">
        <v>199</v>
      </c>
      <c r="B647" s="34"/>
      <c r="C647" s="7" t="s">
        <v>8</v>
      </c>
      <c r="D647" s="14">
        <v>0</v>
      </c>
      <c r="E647" s="14">
        <f t="shared" si="137"/>
        <v>0</v>
      </c>
      <c r="F647" s="14">
        <f t="shared" si="138"/>
        <v>0</v>
      </c>
      <c r="G647" s="14">
        <f t="shared" si="139"/>
        <v>0</v>
      </c>
      <c r="H647" s="14">
        <f>IF(OR(C647='ჯამი (HIDE)'!$B$11,C647='ჯამი (HIDE)'!$B$12,C647='ჯამი (HIDE)'!$B$13,C647='ჯამი (HIDE)'!$B$14),"",D647-G647)</f>
        <v>0</v>
      </c>
      <c r="I647" s="27" t="str">
        <f>IF(AND(D647=0,G647=0),"",IF(OR(C647='ჯამი (HIDE)'!$B$11,C647='ჯამი (HIDE)'!$B$12,C647='ჯამი (HIDE)'!$B$13,C647='ჯამი (HIDE)'!$B$14),"",G647/D647))</f>
        <v/>
      </c>
    </row>
    <row r="648" spans="1:9" ht="16.5" hidden="1" thickTop="1" thickBot="1">
      <c r="A648" t="s">
        <v>199</v>
      </c>
      <c r="B648" s="34"/>
      <c r="C648" s="7" t="s">
        <v>9</v>
      </c>
      <c r="D648" s="14">
        <v>0</v>
      </c>
      <c r="E648" s="14">
        <f t="shared" si="137"/>
        <v>0</v>
      </c>
      <c r="F648" s="14">
        <f t="shared" si="138"/>
        <v>0</v>
      </c>
      <c r="G648" s="14">
        <f t="shared" si="139"/>
        <v>0</v>
      </c>
      <c r="H648" s="14">
        <f>IF(OR(C648='ჯამი (HIDE)'!$B$11,C648='ჯამი (HIDE)'!$B$12,C648='ჯამი (HIDE)'!$B$13,C648='ჯამი (HIDE)'!$B$14),"",D648-G648)</f>
        <v>0</v>
      </c>
      <c r="I648" s="27" t="str">
        <f>IF(AND(D648=0,G648=0),"",IF(OR(C648='ჯამი (HIDE)'!$B$11,C648='ჯამი (HIDE)'!$B$12,C648='ჯამი (HIDE)'!$B$13,C648='ჯამი (HIDE)'!$B$14),"",G648/D648))</f>
        <v/>
      </c>
    </row>
    <row r="649" spans="1:9" ht="16.5" hidden="1" thickTop="1" thickBot="1">
      <c r="A649" t="s">
        <v>199</v>
      </c>
      <c r="B649" s="34"/>
      <c r="C649" s="7" t="s">
        <v>10</v>
      </c>
      <c r="D649" s="14">
        <v>0</v>
      </c>
      <c r="E649" s="14">
        <f t="shared" si="137"/>
        <v>0</v>
      </c>
      <c r="F649" s="14">
        <f t="shared" si="138"/>
        <v>0</v>
      </c>
      <c r="G649" s="14">
        <f t="shared" si="139"/>
        <v>0</v>
      </c>
      <c r="H649" s="14">
        <f>IF(OR(C649='ჯამი (HIDE)'!$B$11,C649='ჯამი (HIDE)'!$B$12,C649='ჯამი (HIDE)'!$B$13,C649='ჯამი (HIDE)'!$B$14),"",D649-G649)</f>
        <v>0</v>
      </c>
      <c r="I649" s="27" t="str">
        <f>IF(AND(D649=0,G649=0),"",IF(OR(C649='ჯამი (HIDE)'!$B$11,C649='ჯამი (HIDE)'!$B$12,C649='ჯამი (HIDE)'!$B$13,C649='ჯამი (HIDE)'!$B$14),"",G649/D649))</f>
        <v/>
      </c>
    </row>
    <row r="650" spans="1:9" ht="16.5" hidden="1" thickTop="1" thickBot="1">
      <c r="A650" t="s">
        <v>199</v>
      </c>
      <c r="B650" s="34"/>
      <c r="C650" s="7" t="s">
        <v>11</v>
      </c>
      <c r="D650" s="14">
        <v>2613000</v>
      </c>
      <c r="E650" s="14">
        <f t="shared" si="137"/>
        <v>1225127.25</v>
      </c>
      <c r="F650" s="14">
        <f t="shared" si="138"/>
        <v>1777872.75</v>
      </c>
      <c r="G650" s="14">
        <f t="shared" si="139"/>
        <v>3003000</v>
      </c>
      <c r="H650" s="14">
        <f>IF(OR(C650='ჯამი (HIDE)'!$B$11,C650='ჯამი (HIDE)'!$B$12,C650='ჯამი (HIDE)'!$B$13,C650='ჯამი (HIDE)'!$B$14),"",D650-G650)</f>
        <v>-390000</v>
      </c>
      <c r="I650" s="27">
        <f>IF(AND(D650=0,G650=0),"",IF(OR(C650='ჯამი (HIDE)'!$B$11,C650='ჯამი (HIDE)'!$B$12,C650='ჯამი (HIDE)'!$B$13,C650='ჯამი (HIDE)'!$B$14),"",G650/D650))</f>
        <v>1.1492537313432836</v>
      </c>
    </row>
    <row r="651" spans="1:9" ht="16.5" hidden="1" thickTop="1" thickBot="1">
      <c r="A651" t="s">
        <v>199</v>
      </c>
      <c r="B651" s="34"/>
      <c r="C651" s="7" t="s">
        <v>12</v>
      </c>
      <c r="D651" s="14">
        <v>0</v>
      </c>
      <c r="E651" s="14">
        <f t="shared" si="137"/>
        <v>0</v>
      </c>
      <c r="F651" s="14">
        <f t="shared" si="138"/>
        <v>0</v>
      </c>
      <c r="G651" s="14">
        <f t="shared" si="139"/>
        <v>0</v>
      </c>
      <c r="H651" s="14">
        <f>IF(OR(C651='ჯამი (HIDE)'!$B$11,C651='ჯამი (HIDE)'!$B$12,C651='ჯამი (HIDE)'!$B$13,C651='ჯამი (HIDE)'!$B$14),"",D651-G651)</f>
        <v>0</v>
      </c>
      <c r="I651" s="27" t="str">
        <f>IF(AND(D651=0,G651=0),"",IF(OR(C651='ჯამი (HIDE)'!$B$11,C651='ჯამი (HIDE)'!$B$12,C651='ჯამი (HIDE)'!$B$13,C651='ჯამი (HIDE)'!$B$14),"",G651/D651))</f>
        <v/>
      </c>
    </row>
    <row r="652" spans="1:9" ht="16.5" hidden="1" thickTop="1" thickBot="1">
      <c r="A652" t="s">
        <v>199</v>
      </c>
      <c r="B652" s="33"/>
      <c r="C652" s="5" t="s">
        <v>13</v>
      </c>
      <c r="D652" s="13">
        <v>0</v>
      </c>
      <c r="E652" s="13">
        <f t="shared" si="137"/>
        <v>0</v>
      </c>
      <c r="F652" s="13">
        <f t="shared" si="138"/>
        <v>0</v>
      </c>
      <c r="G652" s="13">
        <f t="shared" si="139"/>
        <v>0</v>
      </c>
      <c r="H652" s="13">
        <f>IF(OR(C652='ჯამი (HIDE)'!$B$11,C652='ჯამი (HIDE)'!$B$12,C652='ჯამი (HIDE)'!$B$13,C652='ჯამი (HIDE)'!$B$14),"",D652-G652)</f>
        <v>0</v>
      </c>
      <c r="I652" s="26" t="str">
        <f>IF(AND(D652=0,G652=0),"",IF(OR(C652='ჯამი (HIDE)'!$B$11,C652='ჯამი (HIDE)'!$B$12,C652='ჯამი (HIDE)'!$B$13,C652='ჯამი (HIDE)'!$B$14),"",G652/D652))</f>
        <v/>
      </c>
    </row>
    <row r="653" spans="1:9" ht="16.5" hidden="1" thickTop="1" thickBot="1">
      <c r="A653" t="s">
        <v>199</v>
      </c>
      <c r="B653" s="33"/>
      <c r="C653" s="5" t="s">
        <v>14</v>
      </c>
      <c r="D653" s="13">
        <v>0</v>
      </c>
      <c r="E653" s="13">
        <f t="shared" si="137"/>
        <v>0</v>
      </c>
      <c r="F653" s="13">
        <f t="shared" si="138"/>
        <v>0</v>
      </c>
      <c r="G653" s="13">
        <f t="shared" si="139"/>
        <v>0</v>
      </c>
      <c r="H653" s="13">
        <f>IF(OR(C653='ჯამი (HIDE)'!$B$11,C653='ჯამი (HIDE)'!$B$12,C653='ჯამი (HIDE)'!$B$13,C653='ჯამი (HIDE)'!$B$14),"",D653-G653)</f>
        <v>0</v>
      </c>
      <c r="I653" s="26" t="str">
        <f>IF(AND(D653=0,G653=0),"",IF(OR(C653='ჯამი (HIDE)'!$B$11,C653='ჯამი (HIDE)'!$B$12,C653='ჯამი (HIDE)'!$B$13,C653='ჯამი (HIDE)'!$B$14),"",G653/D653))</f>
        <v/>
      </c>
    </row>
    <row r="654" spans="1:9" ht="16.5" hidden="1" thickTop="1" thickBot="1">
      <c r="A654" t="s">
        <v>199</v>
      </c>
      <c r="B654" s="35"/>
      <c r="C654" s="9" t="s">
        <v>15</v>
      </c>
      <c r="D654" s="15">
        <v>0</v>
      </c>
      <c r="E654" s="15">
        <f t="shared" si="137"/>
        <v>0</v>
      </c>
      <c r="F654" s="15">
        <f t="shared" si="138"/>
        <v>0</v>
      </c>
      <c r="G654" s="15">
        <f t="shared" si="139"/>
        <v>0</v>
      </c>
      <c r="H654" s="15">
        <f>IF(OR(C654='ჯამი (HIDE)'!$B$11,C654='ჯამი (HIDE)'!$B$12,C654='ჯამი (HIDE)'!$B$13,C654='ჯამი (HIDE)'!$B$14),"",D654-G654)</f>
        <v>0</v>
      </c>
      <c r="I654" s="28" t="str">
        <f>IF(AND(D654=0,G654=0),"",IF(OR(C654='ჯამი (HIDE)'!$B$11,C654='ჯამი (HIDE)'!$B$12,C654='ჯამი (HIDE)'!$B$13,C654='ჯამი (HIDE)'!$B$14),"",G654/D654))</f>
        <v/>
      </c>
    </row>
    <row r="655" spans="1:9" ht="31.5" customHeight="1" thickTop="1" thickBot="1">
      <c r="A655" t="str">
        <f t="shared" ref="A655" si="140">IF(OR(D655&lt;&gt;0,G655&lt;&gt;0,),"a","b")</f>
        <v>a</v>
      </c>
      <c r="B655" s="2" t="s">
        <v>114</v>
      </c>
      <c r="C655" s="24" t="s">
        <v>113</v>
      </c>
      <c r="D655" s="3">
        <v>2500000</v>
      </c>
      <c r="E655" s="3">
        <f>SUM(E656,E664,E665,E666)</f>
        <v>1204778.68</v>
      </c>
      <c r="F655" s="3">
        <f>სააგენტო!F271</f>
        <v>1685221.32</v>
      </c>
      <c r="G655" s="3">
        <f t="shared" si="139"/>
        <v>2890000</v>
      </c>
      <c r="H655" s="3">
        <f>IF(OR(C655='ჯამი (HIDE)'!$B$11,C655='ჯამი (HIDE)'!$B$12,C655='ჯამი (HIDE)'!$B$13,C655='ჯამი (HIDE)'!$B$14),"",D655-G655)</f>
        <v>-390000</v>
      </c>
      <c r="I655" s="25">
        <f>IF(AND(D655=0,G655=0),"",IF(OR(C655='ჯამი (HIDE)'!$B$11,C655='ჯამი (HIDE)'!$B$12,C655='ჯამი (HIDE)'!$B$13,C655='ჯამი (HIDE)'!$B$14),"",G655/D655))</f>
        <v>1.1559999999999999</v>
      </c>
    </row>
    <row r="656" spans="1:9" ht="16.5" hidden="1" thickTop="1" thickBot="1">
      <c r="A656" t="s">
        <v>199</v>
      </c>
      <c r="B656" s="33"/>
      <c r="C656" s="5" t="s">
        <v>5</v>
      </c>
      <c r="D656" s="13">
        <v>2500000</v>
      </c>
      <c r="E656" s="13">
        <f>SUM(E657:E663)</f>
        <v>1204778.68</v>
      </c>
      <c r="F656" s="13">
        <f>სააგენტო!F272</f>
        <v>1685221.32</v>
      </c>
      <c r="G656" s="13">
        <f t="shared" si="139"/>
        <v>2890000</v>
      </c>
      <c r="H656" s="13">
        <f>IF(OR(C656='ჯამი (HIDE)'!$B$11,C656='ჯამი (HIDE)'!$B$12,C656='ჯამი (HIDE)'!$B$13,C656='ჯამი (HIDE)'!$B$14),"",D656-G656)</f>
        <v>-390000</v>
      </c>
      <c r="I656" s="26">
        <f>IF(AND(D656=0,G656=0),"",IF(OR(C656='ჯამი (HIDE)'!$B$11,C656='ჯამი (HIDE)'!$B$12,C656='ჯამი (HIDE)'!$B$13,C656='ჯამი (HIDE)'!$B$14),"",G656/D656))</f>
        <v>1.1559999999999999</v>
      </c>
    </row>
    <row r="657" spans="1:9" ht="16.5" hidden="1" thickTop="1" thickBot="1">
      <c r="A657" t="s">
        <v>199</v>
      </c>
      <c r="B657" s="34"/>
      <c r="C657" s="7" t="s">
        <v>6</v>
      </c>
      <c r="D657" s="14">
        <v>0</v>
      </c>
      <c r="E657" s="14"/>
      <c r="F657" s="14">
        <f>სააგენტო!F273</f>
        <v>0</v>
      </c>
      <c r="G657" s="14">
        <f t="shared" si="139"/>
        <v>0</v>
      </c>
      <c r="H657" s="14">
        <f>IF(OR(C657='ჯამი (HIDE)'!$B$11,C657='ჯამი (HIDE)'!$B$12,C657='ჯამი (HIDE)'!$B$13,C657='ჯამი (HIDE)'!$B$14),"",D657-G657)</f>
        <v>0</v>
      </c>
      <c r="I657" s="27" t="str">
        <f>IF(AND(D657=0,G657=0),"",IF(OR(C657='ჯამი (HIDE)'!$B$11,C657='ჯამი (HIDE)'!$B$12,C657='ჯამი (HIDE)'!$B$13,C657='ჯამი (HIDE)'!$B$14),"",G657/D657))</f>
        <v/>
      </c>
    </row>
    <row r="658" spans="1:9" ht="16.5" hidden="1" thickTop="1" thickBot="1">
      <c r="A658" t="s">
        <v>199</v>
      </c>
      <c r="B658" s="34"/>
      <c r="C658" s="7" t="s">
        <v>7</v>
      </c>
      <c r="D658" s="14">
        <v>0</v>
      </c>
      <c r="E658" s="14"/>
      <c r="F658" s="14">
        <f>სააგენტო!F274</f>
        <v>0</v>
      </c>
      <c r="G658" s="14">
        <f t="shared" si="139"/>
        <v>0</v>
      </c>
      <c r="H658" s="14">
        <f>IF(OR(C658='ჯამი (HIDE)'!$B$11,C658='ჯამი (HIDE)'!$B$12,C658='ჯამი (HIDE)'!$B$13,C658='ჯამი (HIDE)'!$B$14),"",D658-G658)</f>
        <v>0</v>
      </c>
      <c r="I658" s="27" t="str">
        <f>IF(AND(D658=0,G658=0),"",IF(OR(C658='ჯამი (HIDE)'!$B$11,C658='ჯამი (HIDE)'!$B$12,C658='ჯამი (HIDE)'!$B$13,C658='ჯამი (HIDE)'!$B$14),"",G658/D658))</f>
        <v/>
      </c>
    </row>
    <row r="659" spans="1:9" ht="16.5" hidden="1" thickTop="1" thickBot="1">
      <c r="A659" t="s">
        <v>199</v>
      </c>
      <c r="B659" s="34"/>
      <c r="C659" s="7" t="s">
        <v>8</v>
      </c>
      <c r="D659" s="14">
        <v>0</v>
      </c>
      <c r="E659" s="14"/>
      <c r="F659" s="14">
        <f>სააგენტო!F275</f>
        <v>0</v>
      </c>
      <c r="G659" s="14">
        <f t="shared" si="139"/>
        <v>0</v>
      </c>
      <c r="H659" s="14">
        <f>IF(OR(C659='ჯამი (HIDE)'!$B$11,C659='ჯამი (HIDE)'!$B$12,C659='ჯამი (HIDE)'!$B$13,C659='ჯამი (HIDE)'!$B$14),"",D659-G659)</f>
        <v>0</v>
      </c>
      <c r="I659" s="27" t="str">
        <f>IF(AND(D659=0,G659=0),"",IF(OR(C659='ჯამი (HIDE)'!$B$11,C659='ჯამი (HIDE)'!$B$12,C659='ჯამი (HIDE)'!$B$13,C659='ჯამი (HIDE)'!$B$14),"",G659/D659))</f>
        <v/>
      </c>
    </row>
    <row r="660" spans="1:9" ht="16.5" hidden="1" thickTop="1" thickBot="1">
      <c r="A660" t="s">
        <v>199</v>
      </c>
      <c r="B660" s="34"/>
      <c r="C660" s="7" t="s">
        <v>9</v>
      </c>
      <c r="D660" s="14">
        <v>0</v>
      </c>
      <c r="E660" s="14"/>
      <c r="F660" s="14">
        <f>სააგენტო!F276</f>
        <v>0</v>
      </c>
      <c r="G660" s="14">
        <f t="shared" si="139"/>
        <v>0</v>
      </c>
      <c r="H660" s="14">
        <f>IF(OR(C660='ჯამი (HIDE)'!$B$11,C660='ჯამი (HIDE)'!$B$12,C660='ჯამი (HIDE)'!$B$13,C660='ჯამი (HIDE)'!$B$14),"",D660-G660)</f>
        <v>0</v>
      </c>
      <c r="I660" s="27" t="str">
        <f>IF(AND(D660=0,G660=0),"",IF(OR(C660='ჯამი (HIDE)'!$B$11,C660='ჯამი (HIDE)'!$B$12,C660='ჯამი (HIDE)'!$B$13,C660='ჯამი (HIDE)'!$B$14),"",G660/D660))</f>
        <v/>
      </c>
    </row>
    <row r="661" spans="1:9" ht="16.5" hidden="1" thickTop="1" thickBot="1">
      <c r="A661" t="s">
        <v>199</v>
      </c>
      <c r="B661" s="34"/>
      <c r="C661" s="7" t="s">
        <v>10</v>
      </c>
      <c r="D661" s="14">
        <v>0</v>
      </c>
      <c r="E661" s="14"/>
      <c r="F661" s="14">
        <f>სააგენტო!F277</f>
        <v>0</v>
      </c>
      <c r="G661" s="14">
        <f t="shared" si="139"/>
        <v>0</v>
      </c>
      <c r="H661" s="14">
        <f>IF(OR(C661='ჯამი (HIDE)'!$B$11,C661='ჯამი (HIDE)'!$B$12,C661='ჯამი (HIDE)'!$B$13,C661='ჯამი (HIDE)'!$B$14),"",D661-G661)</f>
        <v>0</v>
      </c>
      <c r="I661" s="27" t="str">
        <f>IF(AND(D661=0,G661=0),"",IF(OR(C661='ჯამი (HIDE)'!$B$11,C661='ჯამი (HIDE)'!$B$12,C661='ჯამი (HIDE)'!$B$13,C661='ჯამი (HIDE)'!$B$14),"",G661/D661))</f>
        <v/>
      </c>
    </row>
    <row r="662" spans="1:9" ht="16.5" hidden="1" thickTop="1" thickBot="1">
      <c r="A662" t="s">
        <v>199</v>
      </c>
      <c r="B662" s="34"/>
      <c r="C662" s="7" t="s">
        <v>11</v>
      </c>
      <c r="D662" s="14">
        <v>2500000</v>
      </c>
      <c r="E662" s="14">
        <v>1204778.68</v>
      </c>
      <c r="F662" s="14">
        <f>სააგენტო!F278</f>
        <v>1685221.32</v>
      </c>
      <c r="G662" s="14">
        <f t="shared" si="139"/>
        <v>2890000</v>
      </c>
      <c r="H662" s="14">
        <f>IF(OR(C662='ჯამი (HIDE)'!$B$11,C662='ჯამი (HIDE)'!$B$12,C662='ჯამი (HIDE)'!$B$13,C662='ჯამი (HIDE)'!$B$14),"",D662-G662)</f>
        <v>-390000</v>
      </c>
      <c r="I662" s="27">
        <f>IF(AND(D662=0,G662=0),"",IF(OR(C662='ჯამი (HIDE)'!$B$11,C662='ჯამი (HIDE)'!$B$12,C662='ჯამი (HIDE)'!$B$13,C662='ჯამი (HIDE)'!$B$14),"",G662/D662))</f>
        <v>1.1559999999999999</v>
      </c>
    </row>
    <row r="663" spans="1:9" ht="16.5" hidden="1" thickTop="1" thickBot="1">
      <c r="A663" t="s">
        <v>199</v>
      </c>
      <c r="B663" s="34"/>
      <c r="C663" s="7" t="s">
        <v>12</v>
      </c>
      <c r="D663" s="14">
        <v>0</v>
      </c>
      <c r="E663" s="14"/>
      <c r="F663" s="14">
        <f>სააგენტო!F279</f>
        <v>0</v>
      </c>
      <c r="G663" s="14">
        <f t="shared" si="139"/>
        <v>0</v>
      </c>
      <c r="H663" s="14">
        <f>IF(OR(C663='ჯამი (HIDE)'!$B$11,C663='ჯამი (HIDE)'!$B$12,C663='ჯამი (HIDE)'!$B$13,C663='ჯამი (HIDE)'!$B$14),"",D663-G663)</f>
        <v>0</v>
      </c>
      <c r="I663" s="27" t="str">
        <f>IF(AND(D663=0,G663=0),"",IF(OR(C663='ჯამი (HIDE)'!$B$11,C663='ჯამი (HIDE)'!$B$12,C663='ჯამი (HIDE)'!$B$13,C663='ჯამი (HIDE)'!$B$14),"",G663/D663))</f>
        <v/>
      </c>
    </row>
    <row r="664" spans="1:9" ht="16.5" hidden="1" thickTop="1" thickBot="1">
      <c r="A664" t="s">
        <v>199</v>
      </c>
      <c r="B664" s="33"/>
      <c r="C664" s="5" t="s">
        <v>13</v>
      </c>
      <c r="D664" s="13">
        <v>0</v>
      </c>
      <c r="E664" s="13"/>
      <c r="F664" s="13">
        <f>სააგენტო!F280</f>
        <v>0</v>
      </c>
      <c r="G664" s="13">
        <f t="shared" si="139"/>
        <v>0</v>
      </c>
      <c r="H664" s="13">
        <f>IF(OR(C664='ჯამი (HIDE)'!$B$11,C664='ჯამი (HIDE)'!$B$12,C664='ჯამი (HIDE)'!$B$13,C664='ჯამი (HIDE)'!$B$14),"",D664-G664)</f>
        <v>0</v>
      </c>
      <c r="I664" s="26" t="str">
        <f>IF(AND(D664=0,G664=0),"",IF(OR(C664='ჯამი (HIDE)'!$B$11,C664='ჯამი (HIDE)'!$B$12,C664='ჯამი (HIDE)'!$B$13,C664='ჯამი (HIDE)'!$B$14),"",G664/D664))</f>
        <v/>
      </c>
    </row>
    <row r="665" spans="1:9" ht="16.5" hidden="1" thickTop="1" thickBot="1">
      <c r="A665" t="s">
        <v>199</v>
      </c>
      <c r="B665" s="33"/>
      <c r="C665" s="5" t="s">
        <v>14</v>
      </c>
      <c r="D665" s="13">
        <v>0</v>
      </c>
      <c r="E665" s="13"/>
      <c r="F665" s="13">
        <f>სააგენტო!F281</f>
        <v>0</v>
      </c>
      <c r="G665" s="13">
        <f t="shared" si="139"/>
        <v>0</v>
      </c>
      <c r="H665" s="13">
        <f>IF(OR(C665='ჯამი (HIDE)'!$B$11,C665='ჯამი (HIDE)'!$B$12,C665='ჯამი (HIDE)'!$B$13,C665='ჯამი (HIDE)'!$B$14),"",D665-G665)</f>
        <v>0</v>
      </c>
      <c r="I665" s="26" t="str">
        <f>IF(AND(D665=0,G665=0),"",IF(OR(C665='ჯამი (HIDE)'!$B$11,C665='ჯამი (HIDE)'!$B$12,C665='ჯამი (HIDE)'!$B$13,C665='ჯამი (HIDE)'!$B$14),"",G665/D665))</f>
        <v/>
      </c>
    </row>
    <row r="666" spans="1:9" ht="16.5" hidden="1" thickTop="1" thickBot="1">
      <c r="A666" t="s">
        <v>199</v>
      </c>
      <c r="B666" s="35"/>
      <c r="C666" s="9" t="s">
        <v>15</v>
      </c>
      <c r="D666" s="15">
        <v>0</v>
      </c>
      <c r="E666" s="15"/>
      <c r="F666" s="15">
        <f>სააგენტო!F282</f>
        <v>0</v>
      </c>
      <c r="G666" s="15">
        <f t="shared" si="139"/>
        <v>0</v>
      </c>
      <c r="H666" s="15">
        <f>IF(OR(C666='ჯამი (HIDE)'!$B$11,C666='ჯამი (HIDE)'!$B$12,C666='ჯამი (HIDE)'!$B$13,C666='ჯამი (HIDE)'!$B$14),"",D666-G666)</f>
        <v>0</v>
      </c>
      <c r="I666" s="28" t="str">
        <f>IF(AND(D666=0,G666=0),"",IF(OR(C666='ჯამი (HIDE)'!$B$11,C666='ჯამი (HIDE)'!$B$12,C666='ჯამი (HIDE)'!$B$13,C666='ჯამი (HIDE)'!$B$14),"",G666/D666))</f>
        <v/>
      </c>
    </row>
    <row r="667" spans="1:9" ht="46.5" thickTop="1" thickBot="1">
      <c r="A667" t="str">
        <f t="shared" ref="A667" si="141">IF(OR(D667&lt;&gt;0,G667&lt;&gt;0,),"a","b")</f>
        <v>a</v>
      </c>
      <c r="B667" s="2" t="s">
        <v>115</v>
      </c>
      <c r="C667" s="30" t="s">
        <v>116</v>
      </c>
      <c r="D667" s="3">
        <v>260000</v>
      </c>
      <c r="E667" s="3">
        <f>SUM(E668,E676,E677,E678)</f>
        <v>68515.13</v>
      </c>
      <c r="F667" s="3">
        <f>'დაავადებათა კონტროლი'!F79</f>
        <v>140352</v>
      </c>
      <c r="G667" s="3">
        <f t="shared" si="139"/>
        <v>208867.13</v>
      </c>
      <c r="H667" s="3">
        <f>IF(OR(C667='ჯამი (HIDE)'!$B$11,C667='ჯამი (HIDE)'!$B$12,C667='ჯამი (HIDE)'!$B$13,C667='ჯამი (HIDE)'!$B$14),"",D667-G667)</f>
        <v>51132.869999999995</v>
      </c>
      <c r="I667" s="25">
        <f>IF(AND(D667=0,G667=0),"",IF(OR(C667='ჯამი (HIDE)'!$B$11,C667='ჯამი (HIDE)'!$B$12,C667='ჯამი (HIDE)'!$B$13,C667='ჯამი (HIDE)'!$B$14),"",G667/D667))</f>
        <v>0.80333511538461544</v>
      </c>
    </row>
    <row r="668" spans="1:9" ht="16.5" hidden="1" thickTop="1" thickBot="1">
      <c r="A668" t="s">
        <v>199</v>
      </c>
      <c r="B668" s="33"/>
      <c r="C668" s="5" t="s">
        <v>5</v>
      </c>
      <c r="D668" s="13">
        <v>260000</v>
      </c>
      <c r="E668" s="13">
        <f>SUM(E669:E675)</f>
        <v>68515.13</v>
      </c>
      <c r="F668" s="13">
        <f>'დაავადებათა კონტროლი'!F80</f>
        <v>140352</v>
      </c>
      <c r="G668" s="13">
        <f t="shared" si="139"/>
        <v>208867.13</v>
      </c>
      <c r="H668" s="13">
        <f>IF(OR(C668='ჯამი (HIDE)'!$B$11,C668='ჯამი (HIDE)'!$B$12,C668='ჯამი (HIDE)'!$B$13,C668='ჯამი (HIDE)'!$B$14),"",D668-G668)</f>
        <v>51132.869999999995</v>
      </c>
      <c r="I668" s="26">
        <f>IF(AND(D668=0,G668=0),"",IF(OR(C668='ჯამი (HIDE)'!$B$11,C668='ჯამი (HIDE)'!$B$12,C668='ჯამი (HIDE)'!$B$13,C668='ჯამი (HIDE)'!$B$14),"",G668/D668))</f>
        <v>0.80333511538461544</v>
      </c>
    </row>
    <row r="669" spans="1:9" ht="16.5" hidden="1" thickTop="1" thickBot="1">
      <c r="A669" t="s">
        <v>199</v>
      </c>
      <c r="B669" s="34"/>
      <c r="C669" s="7" t="s">
        <v>6</v>
      </c>
      <c r="D669" s="14">
        <v>0</v>
      </c>
      <c r="E669" s="14"/>
      <c r="F669" s="14">
        <f>'დაავადებათა კონტროლი'!F81</f>
        <v>0</v>
      </c>
      <c r="G669" s="14">
        <f t="shared" si="139"/>
        <v>0</v>
      </c>
      <c r="H669" s="14">
        <f>IF(OR(C669='ჯამი (HIDE)'!$B$11,C669='ჯამი (HIDE)'!$B$12,C669='ჯამი (HIDE)'!$B$13,C669='ჯამი (HIDE)'!$B$14),"",D669-G669)</f>
        <v>0</v>
      </c>
      <c r="I669" s="27" t="str">
        <f>IF(AND(D669=0,G669=0),"",IF(OR(C669='ჯამი (HIDE)'!$B$11,C669='ჯამი (HIDE)'!$B$12,C669='ჯამი (HIDE)'!$B$13,C669='ჯამი (HIDE)'!$B$14),"",G669/D669))</f>
        <v/>
      </c>
    </row>
    <row r="670" spans="1:9" ht="16.5" hidden="1" thickTop="1" thickBot="1">
      <c r="A670" t="s">
        <v>199</v>
      </c>
      <c r="B670" s="34"/>
      <c r="C670" s="7" t="s">
        <v>7</v>
      </c>
      <c r="D670" s="14">
        <v>260000</v>
      </c>
      <c r="E670" s="14">
        <v>68515.13</v>
      </c>
      <c r="F670" s="14">
        <f>'დაავადებათა კონტროლი'!F82</f>
        <v>140352</v>
      </c>
      <c r="G670" s="14">
        <f t="shared" si="139"/>
        <v>208867.13</v>
      </c>
      <c r="H670" s="14">
        <f>IF(OR(C670='ჯამი (HIDE)'!$B$11,C670='ჯამი (HIDE)'!$B$12,C670='ჯამი (HIDE)'!$B$13,C670='ჯამი (HIDE)'!$B$14),"",D670-G670)</f>
        <v>51132.869999999995</v>
      </c>
      <c r="I670" s="27">
        <f>IF(AND(D670=0,G670=0),"",IF(OR(C670='ჯამი (HIDE)'!$B$11,C670='ჯამი (HIDE)'!$B$12,C670='ჯამი (HIDE)'!$B$13,C670='ჯამი (HIDE)'!$B$14),"",G670/D670))</f>
        <v>0.80333511538461544</v>
      </c>
    </row>
    <row r="671" spans="1:9" ht="16.5" hidden="1" thickTop="1" thickBot="1">
      <c r="A671" t="s">
        <v>199</v>
      </c>
      <c r="B671" s="34"/>
      <c r="C671" s="7" t="s">
        <v>8</v>
      </c>
      <c r="D671" s="14">
        <v>0</v>
      </c>
      <c r="E671" s="14"/>
      <c r="F671" s="14">
        <f>'დაავადებათა კონტროლი'!F83</f>
        <v>0</v>
      </c>
      <c r="G671" s="14">
        <f t="shared" si="139"/>
        <v>0</v>
      </c>
      <c r="H671" s="14">
        <f>IF(OR(C671='ჯამი (HIDE)'!$B$11,C671='ჯამი (HIDE)'!$B$12,C671='ჯამი (HIDE)'!$B$13,C671='ჯამი (HIDE)'!$B$14),"",D671-G671)</f>
        <v>0</v>
      </c>
      <c r="I671" s="27" t="str">
        <f>IF(AND(D671=0,G671=0),"",IF(OR(C671='ჯამი (HIDE)'!$B$11,C671='ჯამი (HIDE)'!$B$12,C671='ჯამი (HIDE)'!$B$13,C671='ჯამი (HIDE)'!$B$14),"",G671/D671))</f>
        <v/>
      </c>
    </row>
    <row r="672" spans="1:9" ht="16.5" hidden="1" thickTop="1" thickBot="1">
      <c r="A672" t="s">
        <v>199</v>
      </c>
      <c r="B672" s="34"/>
      <c r="C672" s="7" t="s">
        <v>9</v>
      </c>
      <c r="D672" s="14">
        <v>0</v>
      </c>
      <c r="E672" s="14"/>
      <c r="F672" s="14">
        <f>'დაავადებათა კონტროლი'!F84</f>
        <v>0</v>
      </c>
      <c r="G672" s="14">
        <f t="shared" si="139"/>
        <v>0</v>
      </c>
      <c r="H672" s="14">
        <f>IF(OR(C672='ჯამი (HIDE)'!$B$11,C672='ჯამი (HIDE)'!$B$12,C672='ჯამი (HIDE)'!$B$13,C672='ჯამი (HIDE)'!$B$14),"",D672-G672)</f>
        <v>0</v>
      </c>
      <c r="I672" s="27" t="str">
        <f>IF(AND(D672=0,G672=0),"",IF(OR(C672='ჯამი (HIDE)'!$B$11,C672='ჯამი (HIDE)'!$B$12,C672='ჯამი (HIDE)'!$B$13,C672='ჯამი (HIDE)'!$B$14),"",G672/D672))</f>
        <v/>
      </c>
    </row>
    <row r="673" spans="1:9" ht="16.5" hidden="1" thickTop="1" thickBot="1">
      <c r="A673" t="s">
        <v>199</v>
      </c>
      <c r="B673" s="34"/>
      <c r="C673" s="7" t="s">
        <v>10</v>
      </c>
      <c r="D673" s="14">
        <v>0</v>
      </c>
      <c r="E673" s="14"/>
      <c r="F673" s="14">
        <f>'დაავადებათა კონტროლი'!F85</f>
        <v>0</v>
      </c>
      <c r="G673" s="14">
        <f t="shared" si="139"/>
        <v>0</v>
      </c>
      <c r="H673" s="14">
        <f>IF(OR(C673='ჯამი (HIDE)'!$B$11,C673='ჯამი (HIDE)'!$B$12,C673='ჯამი (HIDE)'!$B$13,C673='ჯამი (HIDE)'!$B$14),"",D673-G673)</f>
        <v>0</v>
      </c>
      <c r="I673" s="27" t="str">
        <f>IF(AND(D673=0,G673=0),"",IF(OR(C673='ჯამი (HIDE)'!$B$11,C673='ჯამი (HIDE)'!$B$12,C673='ჯამი (HIDE)'!$B$13,C673='ჯამი (HIDE)'!$B$14),"",G673/D673))</f>
        <v/>
      </c>
    </row>
    <row r="674" spans="1:9" ht="16.5" hidden="1" thickTop="1" thickBot="1">
      <c r="A674" t="s">
        <v>199</v>
      </c>
      <c r="B674" s="34"/>
      <c r="C674" s="7" t="s">
        <v>11</v>
      </c>
      <c r="D674" s="14">
        <v>0</v>
      </c>
      <c r="E674" s="14"/>
      <c r="F674" s="14">
        <f>'დაავადებათა კონტროლი'!F86</f>
        <v>0</v>
      </c>
      <c r="G674" s="14">
        <f t="shared" si="139"/>
        <v>0</v>
      </c>
      <c r="H674" s="14">
        <f>IF(OR(C674='ჯამი (HIDE)'!$B$11,C674='ჯამი (HIDE)'!$B$12,C674='ჯამი (HIDE)'!$B$13,C674='ჯამი (HIDE)'!$B$14),"",D674-G674)</f>
        <v>0</v>
      </c>
      <c r="I674" s="27" t="str">
        <f>IF(AND(D674=0,G674=0),"",IF(OR(C674='ჯამი (HIDE)'!$B$11,C674='ჯამი (HIDE)'!$B$12,C674='ჯამი (HIDE)'!$B$13,C674='ჯამი (HIDE)'!$B$14),"",G674/D674))</f>
        <v/>
      </c>
    </row>
    <row r="675" spans="1:9" ht="16.5" hidden="1" thickTop="1" thickBot="1">
      <c r="A675" t="s">
        <v>199</v>
      </c>
      <c r="B675" s="34"/>
      <c r="C675" s="7" t="s">
        <v>12</v>
      </c>
      <c r="D675" s="14">
        <v>0</v>
      </c>
      <c r="E675" s="14"/>
      <c r="F675" s="14">
        <f>'დაავადებათა კონტროლი'!F87</f>
        <v>0</v>
      </c>
      <c r="G675" s="14">
        <f t="shared" si="139"/>
        <v>0</v>
      </c>
      <c r="H675" s="14">
        <f>IF(OR(C675='ჯამი (HIDE)'!$B$11,C675='ჯამი (HIDE)'!$B$12,C675='ჯამი (HIDE)'!$B$13,C675='ჯამი (HIDE)'!$B$14),"",D675-G675)</f>
        <v>0</v>
      </c>
      <c r="I675" s="27" t="str">
        <f>IF(AND(D675=0,G675=0),"",IF(OR(C675='ჯამი (HIDE)'!$B$11,C675='ჯამი (HIDE)'!$B$12,C675='ჯამი (HIDE)'!$B$13,C675='ჯამი (HIDE)'!$B$14),"",G675/D675))</f>
        <v/>
      </c>
    </row>
    <row r="676" spans="1:9" ht="16.5" hidden="1" thickTop="1" thickBot="1">
      <c r="A676" t="s">
        <v>199</v>
      </c>
      <c r="B676" s="33"/>
      <c r="C676" s="5" t="s">
        <v>13</v>
      </c>
      <c r="D676" s="13">
        <v>0</v>
      </c>
      <c r="E676" s="13"/>
      <c r="F676" s="13">
        <f>'დაავადებათა კონტროლი'!F88</f>
        <v>0</v>
      </c>
      <c r="G676" s="13">
        <f t="shared" si="139"/>
        <v>0</v>
      </c>
      <c r="H676" s="13">
        <f>IF(OR(C676='ჯამი (HIDE)'!$B$11,C676='ჯამი (HIDE)'!$B$12,C676='ჯამი (HIDE)'!$B$13,C676='ჯამი (HIDE)'!$B$14),"",D676-G676)</f>
        <v>0</v>
      </c>
      <c r="I676" s="26" t="str">
        <f>IF(AND(D676=0,G676=0),"",IF(OR(C676='ჯამი (HIDE)'!$B$11,C676='ჯამი (HIDE)'!$B$12,C676='ჯამი (HIDE)'!$B$13,C676='ჯამი (HIDE)'!$B$14),"",G676/D676))</f>
        <v/>
      </c>
    </row>
    <row r="677" spans="1:9" ht="16.5" hidden="1" thickTop="1" thickBot="1">
      <c r="A677" t="s">
        <v>199</v>
      </c>
      <c r="B677" s="33"/>
      <c r="C677" s="5" t="s">
        <v>14</v>
      </c>
      <c r="D677" s="13">
        <v>0</v>
      </c>
      <c r="E677" s="13"/>
      <c r="F677" s="13">
        <f>'დაავადებათა კონტროლი'!F89</f>
        <v>0</v>
      </c>
      <c r="G677" s="13">
        <f t="shared" si="139"/>
        <v>0</v>
      </c>
      <c r="H677" s="13">
        <f>IF(OR(C677='ჯამი (HIDE)'!$B$11,C677='ჯამი (HIDE)'!$B$12,C677='ჯამი (HIDE)'!$B$13,C677='ჯამი (HIDE)'!$B$14),"",D677-G677)</f>
        <v>0</v>
      </c>
      <c r="I677" s="26" t="str">
        <f>IF(AND(D677=0,G677=0),"",IF(OR(C677='ჯამი (HIDE)'!$B$11,C677='ჯამი (HIDE)'!$B$12,C677='ჯამი (HIDE)'!$B$13,C677='ჯამი (HIDE)'!$B$14),"",G677/D677))</f>
        <v/>
      </c>
    </row>
    <row r="678" spans="1:9" ht="16.5" hidden="1" thickTop="1" thickBot="1">
      <c r="A678" t="s">
        <v>199</v>
      </c>
      <c r="B678" s="35"/>
      <c r="C678" s="9" t="s">
        <v>15</v>
      </c>
      <c r="D678" s="15">
        <v>0</v>
      </c>
      <c r="E678" s="15"/>
      <c r="F678" s="15">
        <f>'დაავადებათა კონტროლი'!F90</f>
        <v>0</v>
      </c>
      <c r="G678" s="15">
        <f t="shared" si="139"/>
        <v>0</v>
      </c>
      <c r="H678" s="15">
        <f>IF(OR(C678='ჯამი (HIDE)'!$B$11,C678='ჯამი (HIDE)'!$B$12,C678='ჯამი (HIDE)'!$B$13,C678='ჯამი (HIDE)'!$B$14),"",D678-G678)</f>
        <v>0</v>
      </c>
      <c r="I678" s="28" t="str">
        <f>IF(AND(D678=0,G678=0),"",IF(OR(C678='ჯამი (HIDE)'!$B$11,C678='ჯამი (HIDE)'!$B$12,C678='ჯამი (HIDE)'!$B$13,C678='ჯამი (HIDE)'!$B$14),"",G678/D678))</f>
        <v/>
      </c>
    </row>
    <row r="679" spans="1:9" ht="46.5" thickTop="1" thickBot="1">
      <c r="A679" t="str">
        <f t="shared" ref="A679" si="142">IF(OR(D679&lt;&gt;0,G679&lt;&gt;0,),"a","b")</f>
        <v>a</v>
      </c>
      <c r="B679" s="2" t="s">
        <v>117</v>
      </c>
      <c r="C679" s="30" t="s">
        <v>118</v>
      </c>
      <c r="D679" s="3">
        <v>113000</v>
      </c>
      <c r="E679" s="3">
        <f>SUM(E680,E688,E689,E690)</f>
        <v>20348.57</v>
      </c>
      <c r="F679" s="3">
        <f>'დაავადებათა კონტროლი'!F91</f>
        <v>92651.43</v>
      </c>
      <c r="G679" s="3">
        <f t="shared" si="139"/>
        <v>113000</v>
      </c>
      <c r="H679" s="3">
        <f>IF(OR(C679='ჯამი (HIDE)'!$B$11,C679='ჯამი (HIDE)'!$B$12,C679='ჯამი (HIDE)'!$B$13,C679='ჯამი (HIDE)'!$B$14),"",D679-G679)</f>
        <v>0</v>
      </c>
      <c r="I679" s="25">
        <f>IF(AND(D679=0,G679=0),"",IF(OR(C679='ჯამი (HIDE)'!$B$11,C679='ჯამი (HIDE)'!$B$12,C679='ჯამი (HIDE)'!$B$13,C679='ჯამი (HIDE)'!$B$14),"",G679/D679))</f>
        <v>1</v>
      </c>
    </row>
    <row r="680" spans="1:9" ht="16.5" hidden="1" thickTop="1" thickBot="1">
      <c r="A680" t="s">
        <v>199</v>
      </c>
      <c r="B680" s="33"/>
      <c r="C680" s="5" t="s">
        <v>5</v>
      </c>
      <c r="D680" s="13">
        <v>113000</v>
      </c>
      <c r="E680" s="13">
        <f>SUM(E681:E687)</f>
        <v>20348.57</v>
      </c>
      <c r="F680" s="13">
        <f>'დაავადებათა კონტროლი'!F92</f>
        <v>92651.43</v>
      </c>
      <c r="G680" s="13">
        <f t="shared" si="139"/>
        <v>113000</v>
      </c>
      <c r="H680" s="13">
        <f>IF(OR(C680='ჯამი (HIDE)'!$B$11,C680='ჯამი (HIDE)'!$B$12,C680='ჯამი (HIDE)'!$B$13,C680='ჯამი (HIDE)'!$B$14),"",D680-G680)</f>
        <v>0</v>
      </c>
      <c r="I680" s="26">
        <f>IF(AND(D680=0,G680=0),"",IF(OR(C680='ჯამი (HIDE)'!$B$11,C680='ჯამი (HIDE)'!$B$12,C680='ჯამი (HIDE)'!$B$13,C680='ჯამი (HIDE)'!$B$14),"",G680/D680))</f>
        <v>1</v>
      </c>
    </row>
    <row r="681" spans="1:9" ht="16.5" hidden="1" thickTop="1" thickBot="1">
      <c r="A681" t="s">
        <v>199</v>
      </c>
      <c r="B681" s="34"/>
      <c r="C681" s="7" t="s">
        <v>6</v>
      </c>
      <c r="D681" s="14">
        <v>0</v>
      </c>
      <c r="E681" s="14"/>
      <c r="F681" s="14">
        <f>'დაავადებათა კონტროლი'!F93</f>
        <v>0</v>
      </c>
      <c r="G681" s="14">
        <f t="shared" si="139"/>
        <v>0</v>
      </c>
      <c r="H681" s="14">
        <f>IF(OR(C681='ჯამი (HIDE)'!$B$11,C681='ჯამი (HIDE)'!$B$12,C681='ჯამი (HIDE)'!$B$13,C681='ჯამი (HIDE)'!$B$14),"",D681-G681)</f>
        <v>0</v>
      </c>
      <c r="I681" s="27" t="str">
        <f>IF(AND(D681=0,G681=0),"",IF(OR(C681='ჯამი (HIDE)'!$B$11,C681='ჯამი (HIDE)'!$B$12,C681='ჯამი (HIDE)'!$B$13,C681='ჯამი (HIDE)'!$B$14),"",G681/D681))</f>
        <v/>
      </c>
    </row>
    <row r="682" spans="1:9" ht="16.5" hidden="1" thickTop="1" thickBot="1">
      <c r="A682" t="s">
        <v>199</v>
      </c>
      <c r="B682" s="34"/>
      <c r="C682" s="7" t="s">
        <v>7</v>
      </c>
      <c r="D682" s="14">
        <v>0</v>
      </c>
      <c r="E682" s="14"/>
      <c r="F682" s="14">
        <f>'დაავადებათა კონტროლი'!F94</f>
        <v>0</v>
      </c>
      <c r="G682" s="14">
        <f t="shared" si="139"/>
        <v>0</v>
      </c>
      <c r="H682" s="14">
        <f>IF(OR(C682='ჯამი (HIDE)'!$B$11,C682='ჯამი (HIDE)'!$B$12,C682='ჯამი (HIDE)'!$B$13,C682='ჯამი (HIDE)'!$B$14),"",D682-G682)</f>
        <v>0</v>
      </c>
      <c r="I682" s="27" t="str">
        <f>IF(AND(D682=0,G682=0),"",IF(OR(C682='ჯამი (HIDE)'!$B$11,C682='ჯამი (HIDE)'!$B$12,C682='ჯამი (HIDE)'!$B$13,C682='ჯამი (HIDE)'!$B$14),"",G682/D682))</f>
        <v/>
      </c>
    </row>
    <row r="683" spans="1:9" ht="16.5" hidden="1" thickTop="1" thickBot="1">
      <c r="A683" t="s">
        <v>199</v>
      </c>
      <c r="B683" s="34"/>
      <c r="C683" s="7" t="s">
        <v>8</v>
      </c>
      <c r="D683" s="14">
        <v>0</v>
      </c>
      <c r="E683" s="14"/>
      <c r="F683" s="14">
        <f>'დაავადებათა კონტროლი'!F95</f>
        <v>0</v>
      </c>
      <c r="G683" s="14">
        <f t="shared" si="139"/>
        <v>0</v>
      </c>
      <c r="H683" s="14">
        <f>IF(OR(C683='ჯამი (HIDE)'!$B$11,C683='ჯამი (HIDE)'!$B$12,C683='ჯამი (HIDE)'!$B$13,C683='ჯამი (HIDE)'!$B$14),"",D683-G683)</f>
        <v>0</v>
      </c>
      <c r="I683" s="27" t="str">
        <f>IF(AND(D683=0,G683=0),"",IF(OR(C683='ჯამი (HIDE)'!$B$11,C683='ჯამი (HIDE)'!$B$12,C683='ჯამი (HIDE)'!$B$13,C683='ჯამი (HIDE)'!$B$14),"",G683/D683))</f>
        <v/>
      </c>
    </row>
    <row r="684" spans="1:9" ht="16.5" hidden="1" thickTop="1" thickBot="1">
      <c r="A684" t="s">
        <v>199</v>
      </c>
      <c r="B684" s="34"/>
      <c r="C684" s="7" t="s">
        <v>9</v>
      </c>
      <c r="D684" s="14">
        <v>0</v>
      </c>
      <c r="E684" s="14"/>
      <c r="F684" s="14">
        <f>'დაავადებათა კონტროლი'!F96</f>
        <v>0</v>
      </c>
      <c r="G684" s="14">
        <f t="shared" si="139"/>
        <v>0</v>
      </c>
      <c r="H684" s="14">
        <f>IF(OR(C684='ჯამი (HIDE)'!$B$11,C684='ჯამი (HIDE)'!$B$12,C684='ჯამი (HIDE)'!$B$13,C684='ჯამი (HIDE)'!$B$14),"",D684-G684)</f>
        <v>0</v>
      </c>
      <c r="I684" s="27" t="str">
        <f>IF(AND(D684=0,G684=0),"",IF(OR(C684='ჯამი (HIDE)'!$B$11,C684='ჯამი (HIDE)'!$B$12,C684='ჯამი (HIDE)'!$B$13,C684='ჯამი (HIDE)'!$B$14),"",G684/D684))</f>
        <v/>
      </c>
    </row>
    <row r="685" spans="1:9" ht="16.5" hidden="1" thickTop="1" thickBot="1">
      <c r="A685" t="s">
        <v>199</v>
      </c>
      <c r="B685" s="34"/>
      <c r="C685" s="7" t="s">
        <v>10</v>
      </c>
      <c r="D685" s="14">
        <v>0</v>
      </c>
      <c r="E685" s="14"/>
      <c r="F685" s="14">
        <f>'დაავადებათა კონტროლი'!F97</f>
        <v>0</v>
      </c>
      <c r="G685" s="14">
        <f t="shared" si="139"/>
        <v>0</v>
      </c>
      <c r="H685" s="14">
        <f>IF(OR(C685='ჯამი (HIDE)'!$B$11,C685='ჯამი (HIDE)'!$B$12,C685='ჯამი (HIDE)'!$B$13,C685='ჯამი (HIDE)'!$B$14),"",D685-G685)</f>
        <v>0</v>
      </c>
      <c r="I685" s="27" t="str">
        <f>IF(AND(D685=0,G685=0),"",IF(OR(C685='ჯამი (HIDE)'!$B$11,C685='ჯამი (HIDE)'!$B$12,C685='ჯამი (HIDE)'!$B$13,C685='ჯამი (HIDE)'!$B$14),"",G685/D685))</f>
        <v/>
      </c>
    </row>
    <row r="686" spans="1:9" ht="16.5" hidden="1" thickTop="1" thickBot="1">
      <c r="A686" t="s">
        <v>199</v>
      </c>
      <c r="B686" s="34"/>
      <c r="C686" s="7" t="s">
        <v>11</v>
      </c>
      <c r="D686" s="14">
        <v>113000</v>
      </c>
      <c r="E686" s="14">
        <v>20348.57</v>
      </c>
      <c r="F686" s="14">
        <f>'დაავადებათა კონტროლი'!F98</f>
        <v>92651.43</v>
      </c>
      <c r="G686" s="14">
        <f t="shared" si="139"/>
        <v>113000</v>
      </c>
      <c r="H686" s="14">
        <f>IF(OR(C686='ჯამი (HIDE)'!$B$11,C686='ჯამი (HIDE)'!$B$12,C686='ჯამი (HIDE)'!$B$13,C686='ჯამი (HIDE)'!$B$14),"",D686-G686)</f>
        <v>0</v>
      </c>
      <c r="I686" s="27">
        <f>IF(AND(D686=0,G686=0),"",IF(OR(C686='ჯამი (HIDE)'!$B$11,C686='ჯამი (HIDE)'!$B$12,C686='ჯამი (HIDE)'!$B$13,C686='ჯამი (HIDE)'!$B$14),"",G686/D686))</f>
        <v>1</v>
      </c>
    </row>
    <row r="687" spans="1:9" ht="16.5" hidden="1" thickTop="1" thickBot="1">
      <c r="A687" t="s">
        <v>199</v>
      </c>
      <c r="B687" s="34"/>
      <c r="C687" s="7" t="s">
        <v>12</v>
      </c>
      <c r="D687" s="14">
        <v>0</v>
      </c>
      <c r="E687" s="14"/>
      <c r="F687" s="14">
        <f>'დაავადებათა კონტროლი'!F99</f>
        <v>0</v>
      </c>
      <c r="G687" s="14">
        <f t="shared" si="139"/>
        <v>0</v>
      </c>
      <c r="H687" s="14">
        <f>IF(OR(C687='ჯამი (HIDE)'!$B$11,C687='ჯამი (HIDE)'!$B$12,C687='ჯამი (HIDE)'!$B$13,C687='ჯამი (HIDE)'!$B$14),"",D687-G687)</f>
        <v>0</v>
      </c>
      <c r="I687" s="27" t="str">
        <f>IF(AND(D687=0,G687=0),"",IF(OR(C687='ჯამი (HIDE)'!$B$11,C687='ჯამი (HIDE)'!$B$12,C687='ჯამი (HIDE)'!$B$13,C687='ჯამი (HIDE)'!$B$14),"",G687/D687))</f>
        <v/>
      </c>
    </row>
    <row r="688" spans="1:9" ht="16.5" hidden="1" thickTop="1" thickBot="1">
      <c r="A688" t="s">
        <v>199</v>
      </c>
      <c r="B688" s="33"/>
      <c r="C688" s="5" t="s">
        <v>13</v>
      </c>
      <c r="D688" s="13">
        <v>0</v>
      </c>
      <c r="E688" s="13"/>
      <c r="F688" s="13">
        <f>'დაავადებათა კონტროლი'!F100</f>
        <v>0</v>
      </c>
      <c r="G688" s="13">
        <f t="shared" si="139"/>
        <v>0</v>
      </c>
      <c r="H688" s="13">
        <f>IF(OR(C688='ჯამი (HIDE)'!$B$11,C688='ჯამი (HIDE)'!$B$12,C688='ჯამი (HIDE)'!$B$13,C688='ჯამი (HIDE)'!$B$14),"",D688-G688)</f>
        <v>0</v>
      </c>
      <c r="I688" s="26" t="str">
        <f>IF(AND(D688=0,G688=0),"",IF(OR(C688='ჯამი (HIDE)'!$B$11,C688='ჯამი (HIDE)'!$B$12,C688='ჯამი (HIDE)'!$B$13,C688='ჯამი (HIDE)'!$B$14),"",G688/D688))</f>
        <v/>
      </c>
    </row>
    <row r="689" spans="1:9" ht="16.5" hidden="1" thickTop="1" thickBot="1">
      <c r="A689" t="s">
        <v>199</v>
      </c>
      <c r="B689" s="33"/>
      <c r="C689" s="5" t="s">
        <v>14</v>
      </c>
      <c r="D689" s="13">
        <v>0</v>
      </c>
      <c r="E689" s="13"/>
      <c r="F689" s="13">
        <f>'დაავადებათა კონტროლი'!F101</f>
        <v>0</v>
      </c>
      <c r="G689" s="13">
        <f t="shared" si="139"/>
        <v>0</v>
      </c>
      <c r="H689" s="13">
        <f>IF(OR(C689='ჯამი (HIDE)'!$B$11,C689='ჯამი (HIDE)'!$B$12,C689='ჯამი (HIDE)'!$B$13,C689='ჯამი (HIDE)'!$B$14),"",D689-G689)</f>
        <v>0</v>
      </c>
      <c r="I689" s="26" t="str">
        <f>IF(AND(D689=0,G689=0),"",IF(OR(C689='ჯამი (HIDE)'!$B$11,C689='ჯამი (HIDE)'!$B$12,C689='ჯამი (HIDE)'!$B$13,C689='ჯამი (HIDE)'!$B$14),"",G689/D689))</f>
        <v/>
      </c>
    </row>
    <row r="690" spans="1:9" ht="16.5" hidden="1" thickTop="1" thickBot="1">
      <c r="A690" t="s">
        <v>199</v>
      </c>
      <c r="B690" s="35"/>
      <c r="C690" s="9" t="s">
        <v>15</v>
      </c>
      <c r="D690" s="15">
        <v>0</v>
      </c>
      <c r="E690" s="15"/>
      <c r="F690" s="15">
        <f>'დაავადებათა კონტროლი'!F102</f>
        <v>0</v>
      </c>
      <c r="G690" s="15">
        <f t="shared" si="139"/>
        <v>0</v>
      </c>
      <c r="H690" s="15">
        <f>IF(OR(C690='ჯამი (HIDE)'!$B$11,C690='ჯამი (HIDE)'!$B$12,C690='ჯამი (HIDE)'!$B$13,C690='ჯამი (HIDE)'!$B$14),"",D690-G690)</f>
        <v>0</v>
      </c>
      <c r="I690" s="28" t="str">
        <f>IF(AND(D690=0,G690=0),"",IF(OR(C690='ჯამი (HIDE)'!$B$11,C690='ჯამი (HIDE)'!$B$12,C690='ჯამი (HIDE)'!$B$13,C690='ჯამი (HIDE)'!$B$14),"",G690/D690))</f>
        <v/>
      </c>
    </row>
    <row r="691" spans="1:9" ht="31.5" customHeight="1" thickTop="1" thickBot="1">
      <c r="A691" t="str">
        <f t="shared" ref="A691" si="143">IF(OR(D691&lt;&gt;0,G691&lt;&gt;0,),"a","b")</f>
        <v>a</v>
      </c>
      <c r="B691" s="2" t="s">
        <v>119</v>
      </c>
      <c r="C691" s="24" t="s">
        <v>120</v>
      </c>
      <c r="D691" s="3">
        <v>1400000</v>
      </c>
      <c r="E691" s="3">
        <f>SUM(E703,E715,E727)</f>
        <v>675082.8600000001</v>
      </c>
      <c r="F691" s="3">
        <f>SUM(F703,F715,F727)</f>
        <v>639567.26</v>
      </c>
      <c r="G691" s="3">
        <f t="shared" si="139"/>
        <v>1314650.1200000001</v>
      </c>
      <c r="H691" s="3">
        <f>IF(OR(C691='ჯამი (HIDE)'!$B$11,C691='ჯამი (HIDE)'!$B$12,C691='ჯამი (HIDE)'!$B$13,C691='ჯამი (HIDE)'!$B$14),"",D691-G691)</f>
        <v>85349.879999999888</v>
      </c>
      <c r="I691" s="25">
        <f>IF(AND(D691=0,G691=0),"",IF(OR(C691='ჯამი (HIDE)'!$B$11,C691='ჯამი (HIDE)'!$B$12,C691='ჯამი (HIDE)'!$B$13,C691='ჯამი (HIDE)'!$B$14),"",G691/D691))</f>
        <v>0.93903580000000009</v>
      </c>
    </row>
    <row r="692" spans="1:9" ht="16.5" hidden="1" thickTop="1" thickBot="1">
      <c r="A692" t="s">
        <v>199</v>
      </c>
      <c r="B692" s="33"/>
      <c r="C692" s="5" t="s">
        <v>5</v>
      </c>
      <c r="D692" s="13">
        <v>1400000</v>
      </c>
      <c r="E692" s="13">
        <f t="shared" ref="E692:E702" si="144">SUM(E704,E716,E728)</f>
        <v>675082.8600000001</v>
      </c>
      <c r="F692" s="13">
        <f t="shared" ref="F692:F702" si="145">SUM(F704,F716,F728)</f>
        <v>639567.26</v>
      </c>
      <c r="G692" s="13">
        <f t="shared" si="139"/>
        <v>1314650.1200000001</v>
      </c>
      <c r="H692" s="13">
        <f>IF(OR(C692='ჯამი (HIDE)'!$B$11,C692='ჯამი (HIDE)'!$B$12,C692='ჯამი (HIDE)'!$B$13,C692='ჯამი (HIDE)'!$B$14),"",D692-G692)</f>
        <v>85349.879999999888</v>
      </c>
      <c r="I692" s="26">
        <f>IF(AND(D692=0,G692=0),"",IF(OR(C692='ჯამი (HIDE)'!$B$11,C692='ჯამი (HIDE)'!$B$12,C692='ჯამი (HIDE)'!$B$13,C692='ჯამი (HIDE)'!$B$14),"",G692/D692))</f>
        <v>0.93903580000000009</v>
      </c>
    </row>
    <row r="693" spans="1:9" ht="16.5" hidden="1" thickTop="1" thickBot="1">
      <c r="A693" t="s">
        <v>199</v>
      </c>
      <c r="B693" s="34"/>
      <c r="C693" s="7" t="s">
        <v>6</v>
      </c>
      <c r="D693" s="14">
        <v>0</v>
      </c>
      <c r="E693" s="14">
        <f t="shared" si="144"/>
        <v>0</v>
      </c>
      <c r="F693" s="14">
        <f t="shared" si="145"/>
        <v>0</v>
      </c>
      <c r="G693" s="14">
        <f t="shared" si="139"/>
        <v>0</v>
      </c>
      <c r="H693" s="14">
        <f>IF(OR(C693='ჯამი (HIDE)'!$B$11,C693='ჯამი (HIDE)'!$B$12,C693='ჯამი (HIDE)'!$B$13,C693='ჯამი (HIDE)'!$B$14),"",D693-G693)</f>
        <v>0</v>
      </c>
      <c r="I693" s="27" t="str">
        <f>IF(AND(D693=0,G693=0),"",IF(OR(C693='ჯამი (HIDE)'!$B$11,C693='ჯამი (HIDE)'!$B$12,C693='ჯამი (HIDE)'!$B$13,C693='ჯამი (HIDE)'!$B$14),"",G693/D693))</f>
        <v/>
      </c>
    </row>
    <row r="694" spans="1:9" ht="16.5" hidden="1" thickTop="1" thickBot="1">
      <c r="A694" t="s">
        <v>199</v>
      </c>
      <c r="B694" s="34"/>
      <c r="C694" s="7" t="s">
        <v>7</v>
      </c>
      <c r="D694" s="14">
        <v>180000</v>
      </c>
      <c r="E694" s="14">
        <f t="shared" si="144"/>
        <v>35292.800000000003</v>
      </c>
      <c r="F694" s="14">
        <f t="shared" si="145"/>
        <v>96357.26</v>
      </c>
      <c r="G694" s="14">
        <f t="shared" si="139"/>
        <v>131650.06</v>
      </c>
      <c r="H694" s="14">
        <f>IF(OR(C694='ჯამი (HIDE)'!$B$11,C694='ჯამი (HIDE)'!$B$12,C694='ჯამი (HIDE)'!$B$13,C694='ჯამი (HIDE)'!$B$14),"",D694-G694)</f>
        <v>48349.94</v>
      </c>
      <c r="I694" s="27">
        <f>IF(AND(D694=0,G694=0),"",IF(OR(C694='ჯამი (HIDE)'!$B$11,C694='ჯამი (HIDE)'!$B$12,C694='ჯამი (HIDE)'!$B$13,C694='ჯამი (HIDE)'!$B$14),"",G694/D694))</f>
        <v>0.73138922222222225</v>
      </c>
    </row>
    <row r="695" spans="1:9" ht="16.5" hidden="1" thickTop="1" thickBot="1">
      <c r="A695" t="s">
        <v>199</v>
      </c>
      <c r="B695" s="34"/>
      <c r="C695" s="7" t="s">
        <v>8</v>
      </c>
      <c r="D695" s="14">
        <v>0</v>
      </c>
      <c r="E695" s="14">
        <f t="shared" si="144"/>
        <v>0</v>
      </c>
      <c r="F695" s="14">
        <f t="shared" si="145"/>
        <v>0</v>
      </c>
      <c r="G695" s="14">
        <f t="shared" si="139"/>
        <v>0</v>
      </c>
      <c r="H695" s="14">
        <f>IF(OR(C695='ჯამი (HIDE)'!$B$11,C695='ჯამი (HIDE)'!$B$12,C695='ჯამი (HIDE)'!$B$13,C695='ჯამი (HIDE)'!$B$14),"",D695-G695)</f>
        <v>0</v>
      </c>
      <c r="I695" s="27" t="str">
        <f>IF(AND(D695=0,G695=0),"",IF(OR(C695='ჯამი (HIDE)'!$B$11,C695='ჯამი (HIDE)'!$B$12,C695='ჯამი (HIDE)'!$B$13,C695='ჯამი (HIDE)'!$B$14),"",G695/D695))</f>
        <v/>
      </c>
    </row>
    <row r="696" spans="1:9" ht="16.5" hidden="1" thickTop="1" thickBot="1">
      <c r="A696" t="s">
        <v>199</v>
      </c>
      <c r="B696" s="34"/>
      <c r="C696" s="7" t="s">
        <v>9</v>
      </c>
      <c r="D696" s="14">
        <v>0</v>
      </c>
      <c r="E696" s="14">
        <f t="shared" si="144"/>
        <v>0</v>
      </c>
      <c r="F696" s="14">
        <f t="shared" si="145"/>
        <v>0</v>
      </c>
      <c r="G696" s="14">
        <f t="shared" si="139"/>
        <v>0</v>
      </c>
      <c r="H696" s="14">
        <f>IF(OR(C696='ჯამი (HIDE)'!$B$11,C696='ჯამი (HIDE)'!$B$12,C696='ჯამი (HIDE)'!$B$13,C696='ჯამი (HIDE)'!$B$14),"",D696-G696)</f>
        <v>0</v>
      </c>
      <c r="I696" s="27" t="str">
        <f>IF(AND(D696=0,G696=0),"",IF(OR(C696='ჯამი (HIDE)'!$B$11,C696='ჯამი (HIDE)'!$B$12,C696='ჯამი (HIDE)'!$B$13,C696='ჯამი (HIDE)'!$B$14),"",G696/D696))</f>
        <v/>
      </c>
    </row>
    <row r="697" spans="1:9" ht="16.5" hidden="1" thickTop="1" thickBot="1">
      <c r="A697" t="s">
        <v>199</v>
      </c>
      <c r="B697" s="34"/>
      <c r="C697" s="7" t="s">
        <v>10</v>
      </c>
      <c r="D697" s="14">
        <v>0</v>
      </c>
      <c r="E697" s="14">
        <f t="shared" si="144"/>
        <v>0</v>
      </c>
      <c r="F697" s="14">
        <f t="shared" si="145"/>
        <v>0</v>
      </c>
      <c r="G697" s="14">
        <f t="shared" si="139"/>
        <v>0</v>
      </c>
      <c r="H697" s="14">
        <f>IF(OR(C697='ჯამი (HIDE)'!$B$11,C697='ჯამი (HIDE)'!$B$12,C697='ჯამი (HIDE)'!$B$13,C697='ჯამი (HIDE)'!$B$14),"",D697-G697)</f>
        <v>0</v>
      </c>
      <c r="I697" s="27" t="str">
        <f>IF(AND(D697=0,G697=0),"",IF(OR(C697='ჯამი (HIDE)'!$B$11,C697='ჯამი (HIDE)'!$B$12,C697='ჯამი (HIDE)'!$B$13,C697='ჯამი (HIDE)'!$B$14),"",G697/D697))</f>
        <v/>
      </c>
    </row>
    <row r="698" spans="1:9" ht="16.5" hidden="1" thickTop="1" thickBot="1">
      <c r="A698" t="s">
        <v>199</v>
      </c>
      <c r="B698" s="34"/>
      <c r="C698" s="7" t="s">
        <v>11</v>
      </c>
      <c r="D698" s="14">
        <v>1220000</v>
      </c>
      <c r="E698" s="14">
        <f t="shared" si="144"/>
        <v>639790.06000000006</v>
      </c>
      <c r="F698" s="14">
        <f t="shared" si="145"/>
        <v>543210</v>
      </c>
      <c r="G698" s="14">
        <f t="shared" si="139"/>
        <v>1183000.06</v>
      </c>
      <c r="H698" s="14">
        <f>IF(OR(C698='ჯამი (HIDE)'!$B$11,C698='ჯამი (HIDE)'!$B$12,C698='ჯამი (HIDE)'!$B$13,C698='ჯამი (HIDE)'!$B$14),"",D698-G698)</f>
        <v>36999.939999999944</v>
      </c>
      <c r="I698" s="27">
        <f>IF(AND(D698=0,G698=0),"",IF(OR(C698='ჯამი (HIDE)'!$B$11,C698='ჯამი (HIDE)'!$B$12,C698='ჯამი (HIDE)'!$B$13,C698='ჯამი (HIDE)'!$B$14),"",G698/D698))</f>
        <v>0.96967218032786895</v>
      </c>
    </row>
    <row r="699" spans="1:9" ht="16.5" hidden="1" thickTop="1" thickBot="1">
      <c r="A699" t="s">
        <v>199</v>
      </c>
      <c r="B699" s="34"/>
      <c r="C699" s="7" t="s">
        <v>12</v>
      </c>
      <c r="D699" s="14">
        <v>0</v>
      </c>
      <c r="E699" s="14">
        <f t="shared" si="144"/>
        <v>0</v>
      </c>
      <c r="F699" s="14">
        <f t="shared" si="145"/>
        <v>0</v>
      </c>
      <c r="G699" s="14">
        <f t="shared" si="139"/>
        <v>0</v>
      </c>
      <c r="H699" s="14">
        <f>IF(OR(C699='ჯამი (HIDE)'!$B$11,C699='ჯამი (HIDE)'!$B$12,C699='ჯამი (HIDE)'!$B$13,C699='ჯამი (HIDE)'!$B$14),"",D699-G699)</f>
        <v>0</v>
      </c>
      <c r="I699" s="27" t="str">
        <f>IF(AND(D699=0,G699=0),"",IF(OR(C699='ჯამი (HIDE)'!$B$11,C699='ჯამი (HIDE)'!$B$12,C699='ჯამი (HIDE)'!$B$13,C699='ჯამი (HIDE)'!$B$14),"",G699/D699))</f>
        <v/>
      </c>
    </row>
    <row r="700" spans="1:9" ht="16.5" hidden="1" thickTop="1" thickBot="1">
      <c r="A700" t="s">
        <v>199</v>
      </c>
      <c r="B700" s="33"/>
      <c r="C700" s="5" t="s">
        <v>13</v>
      </c>
      <c r="D700" s="13">
        <v>0</v>
      </c>
      <c r="E700" s="13">
        <f t="shared" si="144"/>
        <v>0</v>
      </c>
      <c r="F700" s="13">
        <f t="shared" si="145"/>
        <v>0</v>
      </c>
      <c r="G700" s="13">
        <f t="shared" si="139"/>
        <v>0</v>
      </c>
      <c r="H700" s="13">
        <f>IF(OR(C700='ჯამი (HIDE)'!$B$11,C700='ჯამი (HIDE)'!$B$12,C700='ჯამი (HIDE)'!$B$13,C700='ჯამი (HIDE)'!$B$14),"",D700-G700)</f>
        <v>0</v>
      </c>
      <c r="I700" s="26" t="str">
        <f>IF(AND(D700=0,G700=0),"",IF(OR(C700='ჯამი (HIDE)'!$B$11,C700='ჯამი (HIDE)'!$B$12,C700='ჯამი (HIDE)'!$B$13,C700='ჯამი (HIDE)'!$B$14),"",G700/D700))</f>
        <v/>
      </c>
    </row>
    <row r="701" spans="1:9" ht="16.5" hidden="1" thickTop="1" thickBot="1">
      <c r="A701" t="s">
        <v>199</v>
      </c>
      <c r="B701" s="33"/>
      <c r="C701" s="5" t="s">
        <v>14</v>
      </c>
      <c r="D701" s="13">
        <v>0</v>
      </c>
      <c r="E701" s="13">
        <f t="shared" si="144"/>
        <v>0</v>
      </c>
      <c r="F701" s="13">
        <f t="shared" si="145"/>
        <v>0</v>
      </c>
      <c r="G701" s="13">
        <f t="shared" si="139"/>
        <v>0</v>
      </c>
      <c r="H701" s="13">
        <f>IF(OR(C701='ჯამი (HIDE)'!$B$11,C701='ჯამი (HIDE)'!$B$12,C701='ჯამი (HIDE)'!$B$13,C701='ჯამი (HIDE)'!$B$14),"",D701-G701)</f>
        <v>0</v>
      </c>
      <c r="I701" s="26" t="str">
        <f>IF(AND(D701=0,G701=0),"",IF(OR(C701='ჯამი (HIDE)'!$B$11,C701='ჯამი (HIDE)'!$B$12,C701='ჯამი (HIDE)'!$B$13,C701='ჯამი (HIDE)'!$B$14),"",G701/D701))</f>
        <v/>
      </c>
    </row>
    <row r="702" spans="1:9" ht="16.5" hidden="1" thickTop="1" thickBot="1">
      <c r="A702" t="s">
        <v>199</v>
      </c>
      <c r="B702" s="35"/>
      <c r="C702" s="9" t="s">
        <v>15</v>
      </c>
      <c r="D702" s="15">
        <v>0</v>
      </c>
      <c r="E702" s="15">
        <f t="shared" si="144"/>
        <v>0</v>
      </c>
      <c r="F702" s="15">
        <f t="shared" si="145"/>
        <v>0</v>
      </c>
      <c r="G702" s="15">
        <f t="shared" si="139"/>
        <v>0</v>
      </c>
      <c r="H702" s="15">
        <f>IF(OR(C702='ჯამი (HIDE)'!$B$11,C702='ჯამი (HIDE)'!$B$12,C702='ჯამი (HIDE)'!$B$13,C702='ჯამი (HIDE)'!$B$14),"",D702-G702)</f>
        <v>0</v>
      </c>
      <c r="I702" s="28" t="str">
        <f>IF(AND(D702=0,G702=0),"",IF(OR(C702='ჯამი (HIDE)'!$B$11,C702='ჯამი (HIDE)'!$B$12,C702='ჯამი (HIDE)'!$B$13,C702='ჯამი (HIDE)'!$B$14),"",G702/D702))</f>
        <v/>
      </c>
    </row>
    <row r="703" spans="1:9" ht="31.5" customHeight="1" thickTop="1" thickBot="1">
      <c r="A703" t="str">
        <f t="shared" ref="A703" si="146">IF(OR(D703&lt;&gt;0,G703&lt;&gt;0,),"a","b")</f>
        <v>a</v>
      </c>
      <c r="B703" s="2" t="s">
        <v>121</v>
      </c>
      <c r="C703" s="24" t="s">
        <v>122</v>
      </c>
      <c r="D703" s="3">
        <v>1220000</v>
      </c>
      <c r="E703" s="3">
        <f>SUM(E704,E712,E713,E714)</f>
        <v>639790.06000000006</v>
      </c>
      <c r="F703" s="3">
        <f>სააგენტო!F283</f>
        <v>543210</v>
      </c>
      <c r="G703" s="3">
        <f t="shared" si="139"/>
        <v>1183000.06</v>
      </c>
      <c r="H703" s="3">
        <f>IF(OR(C703='ჯამი (HIDE)'!$B$11,C703='ჯამი (HIDE)'!$B$12,C703='ჯამი (HIDE)'!$B$13,C703='ჯამი (HIDE)'!$B$14),"",D703-G703)</f>
        <v>36999.939999999944</v>
      </c>
      <c r="I703" s="25">
        <f>IF(AND(D703=0,G703=0),"",IF(OR(C703='ჯამი (HIDE)'!$B$11,C703='ჯამი (HIDE)'!$B$12,C703='ჯამი (HIDE)'!$B$13,C703='ჯამი (HIDE)'!$B$14),"",G703/D703))</f>
        <v>0.96967218032786895</v>
      </c>
    </row>
    <row r="704" spans="1:9" ht="16.5" hidden="1" thickTop="1" thickBot="1">
      <c r="A704" t="s">
        <v>199</v>
      </c>
      <c r="B704" s="33"/>
      <c r="C704" s="5" t="s">
        <v>5</v>
      </c>
      <c r="D704" s="13">
        <v>1220000</v>
      </c>
      <c r="E704" s="13">
        <f>SUM(E705:E711)</f>
        <v>639790.06000000006</v>
      </c>
      <c r="F704" s="13">
        <f>სააგენტო!F284</f>
        <v>543210</v>
      </c>
      <c r="G704" s="13">
        <f t="shared" si="139"/>
        <v>1183000.06</v>
      </c>
      <c r="H704" s="13">
        <f>IF(OR(C704='ჯამი (HIDE)'!$B$11,C704='ჯამი (HIDE)'!$B$12,C704='ჯამი (HIDE)'!$B$13,C704='ჯამი (HIDE)'!$B$14),"",D704-G704)</f>
        <v>36999.939999999944</v>
      </c>
      <c r="I704" s="26">
        <f>IF(AND(D704=0,G704=0),"",IF(OR(C704='ჯამი (HIDE)'!$B$11,C704='ჯამი (HIDE)'!$B$12,C704='ჯამი (HIDE)'!$B$13,C704='ჯამი (HIDE)'!$B$14),"",G704/D704))</f>
        <v>0.96967218032786895</v>
      </c>
    </row>
    <row r="705" spans="1:9" ht="16.5" hidden="1" thickTop="1" thickBot="1">
      <c r="A705" t="s">
        <v>199</v>
      </c>
      <c r="B705" s="34"/>
      <c r="C705" s="7" t="s">
        <v>6</v>
      </c>
      <c r="D705" s="14">
        <v>0</v>
      </c>
      <c r="E705" s="14"/>
      <c r="F705" s="14">
        <f>სააგენტო!F285</f>
        <v>0</v>
      </c>
      <c r="G705" s="14">
        <f t="shared" si="139"/>
        <v>0</v>
      </c>
      <c r="H705" s="14">
        <f>IF(OR(C705='ჯამი (HIDE)'!$B$11,C705='ჯამი (HIDE)'!$B$12,C705='ჯამი (HIDE)'!$B$13,C705='ჯამი (HIDE)'!$B$14),"",D705-G705)</f>
        <v>0</v>
      </c>
      <c r="I705" s="27" t="str">
        <f>IF(AND(D705=0,G705=0),"",IF(OR(C705='ჯამი (HIDE)'!$B$11,C705='ჯამი (HIDE)'!$B$12,C705='ჯამი (HIDE)'!$B$13,C705='ჯამი (HIDE)'!$B$14),"",G705/D705))</f>
        <v/>
      </c>
    </row>
    <row r="706" spans="1:9" ht="16.5" hidden="1" thickTop="1" thickBot="1">
      <c r="A706" t="s">
        <v>199</v>
      </c>
      <c r="B706" s="34"/>
      <c r="C706" s="7" t="s">
        <v>7</v>
      </c>
      <c r="D706" s="14">
        <v>0</v>
      </c>
      <c r="E706" s="14"/>
      <c r="F706" s="14">
        <f>სააგენტო!F286</f>
        <v>0</v>
      </c>
      <c r="G706" s="14">
        <f t="shared" si="139"/>
        <v>0</v>
      </c>
      <c r="H706" s="14">
        <f>IF(OR(C706='ჯამი (HIDE)'!$B$11,C706='ჯამი (HIDE)'!$B$12,C706='ჯამი (HIDE)'!$B$13,C706='ჯამი (HIDE)'!$B$14),"",D706-G706)</f>
        <v>0</v>
      </c>
      <c r="I706" s="27" t="str">
        <f>IF(AND(D706=0,G706=0),"",IF(OR(C706='ჯამი (HIDE)'!$B$11,C706='ჯამი (HIDE)'!$B$12,C706='ჯამი (HIDE)'!$B$13,C706='ჯამი (HIDE)'!$B$14),"",G706/D706))</f>
        <v/>
      </c>
    </row>
    <row r="707" spans="1:9" ht="16.5" hidden="1" thickTop="1" thickBot="1">
      <c r="A707" t="s">
        <v>199</v>
      </c>
      <c r="B707" s="34"/>
      <c r="C707" s="7" t="s">
        <v>8</v>
      </c>
      <c r="D707" s="14">
        <v>0</v>
      </c>
      <c r="E707" s="14"/>
      <c r="F707" s="14">
        <f>სააგენტო!F287</f>
        <v>0</v>
      </c>
      <c r="G707" s="14">
        <f t="shared" si="139"/>
        <v>0</v>
      </c>
      <c r="H707" s="14">
        <f>IF(OR(C707='ჯამი (HIDE)'!$B$11,C707='ჯამი (HIDE)'!$B$12,C707='ჯამი (HIDE)'!$B$13,C707='ჯამი (HIDE)'!$B$14),"",D707-G707)</f>
        <v>0</v>
      </c>
      <c r="I707" s="27" t="str">
        <f>IF(AND(D707=0,G707=0),"",IF(OR(C707='ჯამი (HIDE)'!$B$11,C707='ჯამი (HIDE)'!$B$12,C707='ჯამი (HIDE)'!$B$13,C707='ჯამი (HIDE)'!$B$14),"",G707/D707))</f>
        <v/>
      </c>
    </row>
    <row r="708" spans="1:9" ht="16.5" hidden="1" thickTop="1" thickBot="1">
      <c r="A708" t="s">
        <v>199</v>
      </c>
      <c r="B708" s="34"/>
      <c r="C708" s="7" t="s">
        <v>9</v>
      </c>
      <c r="D708" s="14">
        <v>0</v>
      </c>
      <c r="E708" s="14"/>
      <c r="F708" s="14">
        <f>სააგენტო!F288</f>
        <v>0</v>
      </c>
      <c r="G708" s="14">
        <f t="shared" ref="G708:G771" si="147">E708+F708</f>
        <v>0</v>
      </c>
      <c r="H708" s="14">
        <f>IF(OR(C708='ჯამი (HIDE)'!$B$11,C708='ჯამი (HIDE)'!$B$12,C708='ჯამი (HIDE)'!$B$13,C708='ჯამი (HIDE)'!$B$14),"",D708-G708)</f>
        <v>0</v>
      </c>
      <c r="I708" s="27" t="str">
        <f>IF(AND(D708=0,G708=0),"",IF(OR(C708='ჯამი (HIDE)'!$B$11,C708='ჯამი (HIDE)'!$B$12,C708='ჯამი (HIDE)'!$B$13,C708='ჯამი (HIDE)'!$B$14),"",G708/D708))</f>
        <v/>
      </c>
    </row>
    <row r="709" spans="1:9" ht="16.5" hidden="1" thickTop="1" thickBot="1">
      <c r="A709" t="s">
        <v>199</v>
      </c>
      <c r="B709" s="34"/>
      <c r="C709" s="7" t="s">
        <v>10</v>
      </c>
      <c r="D709" s="14">
        <v>0</v>
      </c>
      <c r="E709" s="14"/>
      <c r="F709" s="14">
        <f>სააგენტო!F289</f>
        <v>0</v>
      </c>
      <c r="G709" s="14">
        <f t="shared" si="147"/>
        <v>0</v>
      </c>
      <c r="H709" s="14">
        <f>IF(OR(C709='ჯამი (HIDE)'!$B$11,C709='ჯამი (HIDE)'!$B$12,C709='ჯამი (HIDE)'!$B$13,C709='ჯამი (HIDE)'!$B$14),"",D709-G709)</f>
        <v>0</v>
      </c>
      <c r="I709" s="27" t="str">
        <f>IF(AND(D709=0,G709=0),"",IF(OR(C709='ჯამი (HIDE)'!$B$11,C709='ჯამი (HIDE)'!$B$12,C709='ჯამი (HIDE)'!$B$13,C709='ჯამი (HIDE)'!$B$14),"",G709/D709))</f>
        <v/>
      </c>
    </row>
    <row r="710" spans="1:9" ht="16.5" hidden="1" thickTop="1" thickBot="1">
      <c r="A710" t="s">
        <v>199</v>
      </c>
      <c r="B710" s="34"/>
      <c r="C710" s="7" t="s">
        <v>11</v>
      </c>
      <c r="D710" s="14">
        <v>1220000</v>
      </c>
      <c r="E710" s="14">
        <v>639790.06000000006</v>
      </c>
      <c r="F710" s="14">
        <f>სააგენტო!F290</f>
        <v>543210</v>
      </c>
      <c r="G710" s="14">
        <f t="shared" si="147"/>
        <v>1183000.06</v>
      </c>
      <c r="H710" s="14">
        <f>IF(OR(C710='ჯამი (HIDE)'!$B$11,C710='ჯამი (HIDE)'!$B$12,C710='ჯამი (HIDE)'!$B$13,C710='ჯამი (HIDE)'!$B$14),"",D710-G710)</f>
        <v>36999.939999999944</v>
      </c>
      <c r="I710" s="27">
        <f>IF(AND(D710=0,G710=0),"",IF(OR(C710='ჯამი (HIDE)'!$B$11,C710='ჯამი (HIDE)'!$B$12,C710='ჯამი (HIDE)'!$B$13,C710='ჯამი (HIDE)'!$B$14),"",G710/D710))</f>
        <v>0.96967218032786895</v>
      </c>
    </row>
    <row r="711" spans="1:9" ht="16.5" hidden="1" thickTop="1" thickBot="1">
      <c r="A711" t="s">
        <v>199</v>
      </c>
      <c r="B711" s="34"/>
      <c r="C711" s="7" t="s">
        <v>12</v>
      </c>
      <c r="D711" s="14">
        <v>0</v>
      </c>
      <c r="E711" s="14"/>
      <c r="F711" s="14">
        <f>სააგენტო!F291</f>
        <v>0</v>
      </c>
      <c r="G711" s="14">
        <f t="shared" si="147"/>
        <v>0</v>
      </c>
      <c r="H711" s="14">
        <f>IF(OR(C711='ჯამი (HIDE)'!$B$11,C711='ჯამი (HIDE)'!$B$12,C711='ჯამი (HIDE)'!$B$13,C711='ჯამი (HIDE)'!$B$14),"",D711-G711)</f>
        <v>0</v>
      </c>
      <c r="I711" s="27" t="str">
        <f>IF(AND(D711=0,G711=0),"",IF(OR(C711='ჯამი (HIDE)'!$B$11,C711='ჯამი (HIDE)'!$B$12,C711='ჯამი (HIDE)'!$B$13,C711='ჯამი (HIDE)'!$B$14),"",G711/D711))</f>
        <v/>
      </c>
    </row>
    <row r="712" spans="1:9" ht="16.5" hidden="1" thickTop="1" thickBot="1">
      <c r="A712" t="s">
        <v>199</v>
      </c>
      <c r="B712" s="33"/>
      <c r="C712" s="5" t="s">
        <v>13</v>
      </c>
      <c r="D712" s="13">
        <v>0</v>
      </c>
      <c r="E712" s="13"/>
      <c r="F712" s="13">
        <f>სააგენტო!F292</f>
        <v>0</v>
      </c>
      <c r="G712" s="13">
        <f t="shared" si="147"/>
        <v>0</v>
      </c>
      <c r="H712" s="13">
        <f>IF(OR(C712='ჯამი (HIDE)'!$B$11,C712='ჯამი (HIDE)'!$B$12,C712='ჯამი (HIDE)'!$B$13,C712='ჯამი (HIDE)'!$B$14),"",D712-G712)</f>
        <v>0</v>
      </c>
      <c r="I712" s="26" t="str">
        <f>IF(AND(D712=0,G712=0),"",IF(OR(C712='ჯამი (HIDE)'!$B$11,C712='ჯამი (HIDE)'!$B$12,C712='ჯამი (HIDE)'!$B$13,C712='ჯამი (HIDE)'!$B$14),"",G712/D712))</f>
        <v/>
      </c>
    </row>
    <row r="713" spans="1:9" ht="16.5" hidden="1" thickTop="1" thickBot="1">
      <c r="A713" t="s">
        <v>199</v>
      </c>
      <c r="B713" s="33"/>
      <c r="C713" s="5" t="s">
        <v>14</v>
      </c>
      <c r="D713" s="13">
        <v>0</v>
      </c>
      <c r="E713" s="13"/>
      <c r="F713" s="13">
        <f>სააგენტო!F293</f>
        <v>0</v>
      </c>
      <c r="G713" s="13">
        <f t="shared" si="147"/>
        <v>0</v>
      </c>
      <c r="H713" s="13">
        <f>IF(OR(C713='ჯამი (HIDE)'!$B$11,C713='ჯამი (HIDE)'!$B$12,C713='ჯამი (HIDE)'!$B$13,C713='ჯამი (HIDE)'!$B$14),"",D713-G713)</f>
        <v>0</v>
      </c>
      <c r="I713" s="26" t="str">
        <f>IF(AND(D713=0,G713=0),"",IF(OR(C713='ჯამი (HIDE)'!$B$11,C713='ჯამი (HIDE)'!$B$12,C713='ჯამი (HIDE)'!$B$13,C713='ჯამი (HIDE)'!$B$14),"",G713/D713))</f>
        <v/>
      </c>
    </row>
    <row r="714" spans="1:9" ht="16.5" hidden="1" thickTop="1" thickBot="1">
      <c r="A714" t="s">
        <v>199</v>
      </c>
      <c r="B714" s="35"/>
      <c r="C714" s="9" t="s">
        <v>15</v>
      </c>
      <c r="D714" s="15">
        <v>0</v>
      </c>
      <c r="E714" s="15"/>
      <c r="F714" s="15">
        <f>სააგენტო!F294</f>
        <v>0</v>
      </c>
      <c r="G714" s="15">
        <f t="shared" si="147"/>
        <v>0</v>
      </c>
      <c r="H714" s="15">
        <f>IF(OR(C714='ჯამი (HIDE)'!$B$11,C714='ჯამი (HIDE)'!$B$12,C714='ჯამი (HIDE)'!$B$13,C714='ჯამი (HIDE)'!$B$14),"",D714-G714)</f>
        <v>0</v>
      </c>
      <c r="I714" s="28" t="str">
        <f>IF(AND(D714=0,G714=0),"",IF(OR(C714='ჯამი (HIDE)'!$B$11,C714='ჯამი (HIDE)'!$B$12,C714='ჯამი (HIDE)'!$B$13,C714='ჯამი (HIDE)'!$B$14),"",G714/D714))</f>
        <v/>
      </c>
    </row>
    <row r="715" spans="1:9" ht="46.5" thickTop="1" thickBot="1">
      <c r="A715" t="str">
        <f t="shared" ref="A715" si="148">IF(OR(D715&lt;&gt;0,G715&lt;&gt;0,),"a","b")</f>
        <v>a</v>
      </c>
      <c r="B715" s="2" t="s">
        <v>123</v>
      </c>
      <c r="C715" s="30" t="s">
        <v>124</v>
      </c>
      <c r="D715" s="3">
        <v>180000</v>
      </c>
      <c r="E715" s="3">
        <f>SUM(E716,E724,E725,E726)</f>
        <v>35292.800000000003</v>
      </c>
      <c r="F715" s="3">
        <f>'დაავადებათა კონტროლი'!F103</f>
        <v>96357.26</v>
      </c>
      <c r="G715" s="3">
        <f t="shared" si="147"/>
        <v>131650.06</v>
      </c>
      <c r="H715" s="3">
        <f>IF(OR(C715='ჯამი (HIDE)'!$B$11,C715='ჯამი (HIDE)'!$B$12,C715='ჯამი (HIDE)'!$B$13,C715='ჯამი (HIDE)'!$B$14),"",D715-G715)</f>
        <v>48349.94</v>
      </c>
      <c r="I715" s="25">
        <f>IF(AND(D715=0,G715=0),"",IF(OR(C715='ჯამი (HIDE)'!$B$11,C715='ჯამი (HIDE)'!$B$12,C715='ჯამი (HIDE)'!$B$13,C715='ჯამი (HIDE)'!$B$14),"",G715/D715))</f>
        <v>0.73138922222222225</v>
      </c>
    </row>
    <row r="716" spans="1:9" ht="16.5" hidden="1" thickTop="1" thickBot="1">
      <c r="A716" t="s">
        <v>199</v>
      </c>
      <c r="B716" s="33"/>
      <c r="C716" s="5" t="s">
        <v>5</v>
      </c>
      <c r="D716" s="13">
        <v>180000</v>
      </c>
      <c r="E716" s="13">
        <f>SUM(E717:E723)</f>
        <v>35292.800000000003</v>
      </c>
      <c r="F716" s="13">
        <f>'დაავადებათა კონტროლი'!F104</f>
        <v>96357.26</v>
      </c>
      <c r="G716" s="13">
        <f t="shared" si="147"/>
        <v>131650.06</v>
      </c>
      <c r="H716" s="13">
        <f>IF(OR(C716='ჯამი (HIDE)'!$B$11,C716='ჯამი (HIDE)'!$B$12,C716='ჯამი (HIDE)'!$B$13,C716='ჯამი (HIDE)'!$B$14),"",D716-G716)</f>
        <v>48349.94</v>
      </c>
      <c r="I716" s="26">
        <f>IF(AND(D716=0,G716=0),"",IF(OR(C716='ჯამი (HIDE)'!$B$11,C716='ჯამი (HIDE)'!$B$12,C716='ჯამი (HIDE)'!$B$13,C716='ჯამი (HIDE)'!$B$14),"",G716/D716))</f>
        <v>0.73138922222222225</v>
      </c>
    </row>
    <row r="717" spans="1:9" ht="16.5" hidden="1" thickTop="1" thickBot="1">
      <c r="A717" t="s">
        <v>199</v>
      </c>
      <c r="B717" s="34"/>
      <c r="C717" s="7" t="s">
        <v>6</v>
      </c>
      <c r="D717" s="14">
        <v>0</v>
      </c>
      <c r="E717" s="14"/>
      <c r="F717" s="14">
        <f>'დაავადებათა კონტროლი'!F105</f>
        <v>0</v>
      </c>
      <c r="G717" s="14">
        <f t="shared" si="147"/>
        <v>0</v>
      </c>
      <c r="H717" s="14">
        <f>IF(OR(C717='ჯამი (HIDE)'!$B$11,C717='ჯამი (HIDE)'!$B$12,C717='ჯამი (HIDE)'!$B$13,C717='ჯამი (HIDE)'!$B$14),"",D717-G717)</f>
        <v>0</v>
      </c>
      <c r="I717" s="27" t="str">
        <f>IF(AND(D717=0,G717=0),"",IF(OR(C717='ჯამი (HIDE)'!$B$11,C717='ჯამი (HIDE)'!$B$12,C717='ჯამი (HIDE)'!$B$13,C717='ჯამი (HIDE)'!$B$14),"",G717/D717))</f>
        <v/>
      </c>
    </row>
    <row r="718" spans="1:9" ht="16.5" hidden="1" thickTop="1" thickBot="1">
      <c r="A718" t="s">
        <v>199</v>
      </c>
      <c r="B718" s="34"/>
      <c r="C718" s="7" t="s">
        <v>7</v>
      </c>
      <c r="D718" s="16">
        <v>180000</v>
      </c>
      <c r="E718" s="16">
        <v>35292.800000000003</v>
      </c>
      <c r="F718" s="16">
        <f>'დაავადებათა კონტროლი'!F106</f>
        <v>96357.26</v>
      </c>
      <c r="G718" s="16">
        <f t="shared" si="147"/>
        <v>131650.06</v>
      </c>
      <c r="H718" s="16">
        <f>IF(OR(C718='ჯამი (HIDE)'!$B$11,C718='ჯამი (HIDE)'!$B$12,C718='ჯამი (HIDE)'!$B$13,C718='ჯამი (HIDE)'!$B$14),"",D718-G718)</f>
        <v>48349.94</v>
      </c>
      <c r="I718" s="27">
        <f>IF(AND(D718=0,G718=0),"",IF(OR(C718='ჯამი (HIDE)'!$B$11,C718='ჯამი (HIDE)'!$B$12,C718='ჯამი (HIDE)'!$B$13,C718='ჯამი (HIDE)'!$B$14),"",G718/D718))</f>
        <v>0.73138922222222225</v>
      </c>
    </row>
    <row r="719" spans="1:9" ht="16.5" hidden="1" thickTop="1" thickBot="1">
      <c r="A719" t="s">
        <v>199</v>
      </c>
      <c r="B719" s="34"/>
      <c r="C719" s="7" t="s">
        <v>8</v>
      </c>
      <c r="D719" s="14">
        <v>0</v>
      </c>
      <c r="E719" s="14"/>
      <c r="F719" s="14">
        <f>'დაავადებათა კონტროლი'!F107</f>
        <v>0</v>
      </c>
      <c r="G719" s="14">
        <f t="shared" si="147"/>
        <v>0</v>
      </c>
      <c r="H719" s="14">
        <f>IF(OR(C719='ჯამი (HIDE)'!$B$11,C719='ჯამი (HIDE)'!$B$12,C719='ჯამი (HIDE)'!$B$13,C719='ჯამი (HIDE)'!$B$14),"",D719-G719)</f>
        <v>0</v>
      </c>
      <c r="I719" s="27" t="str">
        <f>IF(AND(D719=0,G719=0),"",IF(OR(C719='ჯამი (HIDE)'!$B$11,C719='ჯამი (HIDE)'!$B$12,C719='ჯამი (HIDE)'!$B$13,C719='ჯამი (HIDE)'!$B$14),"",G719/D719))</f>
        <v/>
      </c>
    </row>
    <row r="720" spans="1:9" ht="16.5" hidden="1" thickTop="1" thickBot="1">
      <c r="A720" t="s">
        <v>199</v>
      </c>
      <c r="B720" s="34"/>
      <c r="C720" s="7" t="s">
        <v>9</v>
      </c>
      <c r="D720" s="14">
        <v>0</v>
      </c>
      <c r="E720" s="14"/>
      <c r="F720" s="14">
        <f>'დაავადებათა კონტროლი'!F108</f>
        <v>0</v>
      </c>
      <c r="G720" s="14">
        <f t="shared" si="147"/>
        <v>0</v>
      </c>
      <c r="H720" s="14">
        <f>IF(OR(C720='ჯამი (HIDE)'!$B$11,C720='ჯამი (HIDE)'!$B$12,C720='ჯამი (HIDE)'!$B$13,C720='ჯამი (HIDE)'!$B$14),"",D720-G720)</f>
        <v>0</v>
      </c>
      <c r="I720" s="27" t="str">
        <f>IF(AND(D720=0,G720=0),"",IF(OR(C720='ჯამი (HIDE)'!$B$11,C720='ჯამი (HIDE)'!$B$12,C720='ჯამი (HIDE)'!$B$13,C720='ჯამი (HIDE)'!$B$14),"",G720/D720))</f>
        <v/>
      </c>
    </row>
    <row r="721" spans="1:9" ht="16.5" hidden="1" thickTop="1" thickBot="1">
      <c r="A721" t="s">
        <v>199</v>
      </c>
      <c r="B721" s="34"/>
      <c r="C721" s="7" t="s">
        <v>10</v>
      </c>
      <c r="D721" s="14">
        <v>0</v>
      </c>
      <c r="E721" s="14"/>
      <c r="F721" s="14">
        <f>'დაავადებათა კონტროლი'!F109</f>
        <v>0</v>
      </c>
      <c r="G721" s="14">
        <f t="shared" si="147"/>
        <v>0</v>
      </c>
      <c r="H721" s="14">
        <f>IF(OR(C721='ჯამი (HIDE)'!$B$11,C721='ჯამი (HIDE)'!$B$12,C721='ჯამი (HIDE)'!$B$13,C721='ჯამი (HIDE)'!$B$14),"",D721-G721)</f>
        <v>0</v>
      </c>
      <c r="I721" s="27" t="str">
        <f>IF(AND(D721=0,G721=0),"",IF(OR(C721='ჯამი (HIDE)'!$B$11,C721='ჯამი (HIDE)'!$B$12,C721='ჯამი (HIDE)'!$B$13,C721='ჯამი (HIDE)'!$B$14),"",G721/D721))</f>
        <v/>
      </c>
    </row>
    <row r="722" spans="1:9" ht="16.5" hidden="1" thickTop="1" thickBot="1">
      <c r="A722" t="s">
        <v>199</v>
      </c>
      <c r="B722" s="34"/>
      <c r="C722" s="7" t="s">
        <v>11</v>
      </c>
      <c r="D722" s="14">
        <v>0</v>
      </c>
      <c r="E722" s="14"/>
      <c r="F722" s="14">
        <f>'დაავადებათა კონტროლი'!F110</f>
        <v>0</v>
      </c>
      <c r="G722" s="14">
        <f t="shared" si="147"/>
        <v>0</v>
      </c>
      <c r="H722" s="14">
        <f>IF(OR(C722='ჯამი (HIDE)'!$B$11,C722='ჯამი (HIDE)'!$B$12,C722='ჯამი (HIDE)'!$B$13,C722='ჯამი (HIDE)'!$B$14),"",D722-G722)</f>
        <v>0</v>
      </c>
      <c r="I722" s="27" t="str">
        <f>IF(AND(D722=0,G722=0),"",IF(OR(C722='ჯამი (HIDE)'!$B$11,C722='ჯამი (HIDE)'!$B$12,C722='ჯამი (HIDE)'!$B$13,C722='ჯამი (HIDE)'!$B$14),"",G722/D722))</f>
        <v/>
      </c>
    </row>
    <row r="723" spans="1:9" ht="16.5" hidden="1" thickTop="1" thickBot="1">
      <c r="A723" t="s">
        <v>199</v>
      </c>
      <c r="B723" s="34"/>
      <c r="C723" s="7" t="s">
        <v>12</v>
      </c>
      <c r="D723" s="14">
        <v>0</v>
      </c>
      <c r="E723" s="14"/>
      <c r="F723" s="14">
        <f>'დაავადებათა კონტროლი'!F111</f>
        <v>0</v>
      </c>
      <c r="G723" s="14">
        <f t="shared" si="147"/>
        <v>0</v>
      </c>
      <c r="H723" s="14">
        <f>IF(OR(C723='ჯამი (HIDE)'!$B$11,C723='ჯამი (HIDE)'!$B$12,C723='ჯამი (HIDE)'!$B$13,C723='ჯამი (HIDE)'!$B$14),"",D723-G723)</f>
        <v>0</v>
      </c>
      <c r="I723" s="27" t="str">
        <f>IF(AND(D723=0,G723=0),"",IF(OR(C723='ჯამი (HIDE)'!$B$11,C723='ჯამი (HIDE)'!$B$12,C723='ჯამი (HIDE)'!$B$13,C723='ჯამი (HIDE)'!$B$14),"",G723/D723))</f>
        <v/>
      </c>
    </row>
    <row r="724" spans="1:9" ht="16.5" hidden="1" thickTop="1" thickBot="1">
      <c r="A724" t="s">
        <v>199</v>
      </c>
      <c r="B724" s="33"/>
      <c r="C724" s="5" t="s">
        <v>13</v>
      </c>
      <c r="D724" s="13">
        <v>0</v>
      </c>
      <c r="E724" s="13"/>
      <c r="F724" s="13">
        <f>'დაავადებათა კონტროლი'!F112</f>
        <v>0</v>
      </c>
      <c r="G724" s="13">
        <f t="shared" si="147"/>
        <v>0</v>
      </c>
      <c r="H724" s="13">
        <f>IF(OR(C724='ჯამი (HIDE)'!$B$11,C724='ჯამი (HIDE)'!$B$12,C724='ჯამი (HIDE)'!$B$13,C724='ჯამი (HIDE)'!$B$14),"",D724-G724)</f>
        <v>0</v>
      </c>
      <c r="I724" s="26" t="str">
        <f>IF(AND(D724=0,G724=0),"",IF(OR(C724='ჯამი (HIDE)'!$B$11,C724='ჯამი (HIDE)'!$B$12,C724='ჯამი (HIDE)'!$B$13,C724='ჯამი (HIDE)'!$B$14),"",G724/D724))</f>
        <v/>
      </c>
    </row>
    <row r="725" spans="1:9" ht="16.5" hidden="1" thickTop="1" thickBot="1">
      <c r="A725" t="s">
        <v>199</v>
      </c>
      <c r="B725" s="33"/>
      <c r="C725" s="5" t="s">
        <v>14</v>
      </c>
      <c r="D725" s="13">
        <v>0</v>
      </c>
      <c r="E725" s="13"/>
      <c r="F725" s="13">
        <f>'დაავადებათა კონტროლი'!F113</f>
        <v>0</v>
      </c>
      <c r="G725" s="13">
        <f t="shared" si="147"/>
        <v>0</v>
      </c>
      <c r="H725" s="13">
        <f>IF(OR(C725='ჯამი (HIDE)'!$B$11,C725='ჯამი (HIDE)'!$B$12,C725='ჯამი (HIDE)'!$B$13,C725='ჯამი (HIDE)'!$B$14),"",D725-G725)</f>
        <v>0</v>
      </c>
      <c r="I725" s="26" t="str">
        <f>IF(AND(D725=0,G725=0),"",IF(OR(C725='ჯამი (HIDE)'!$B$11,C725='ჯამი (HIDE)'!$B$12,C725='ჯამი (HIDE)'!$B$13,C725='ჯამი (HIDE)'!$B$14),"",G725/D725))</f>
        <v/>
      </c>
    </row>
    <row r="726" spans="1:9" ht="16.5" hidden="1" thickTop="1" thickBot="1">
      <c r="A726" t="s">
        <v>199</v>
      </c>
      <c r="B726" s="35"/>
      <c r="C726" s="9" t="s">
        <v>15</v>
      </c>
      <c r="D726" s="15">
        <v>0</v>
      </c>
      <c r="E726" s="15"/>
      <c r="F726" s="15">
        <f>'დაავადებათა კონტროლი'!F114</f>
        <v>0</v>
      </c>
      <c r="G726" s="15">
        <f t="shared" si="147"/>
        <v>0</v>
      </c>
      <c r="H726" s="15">
        <f>IF(OR(C726='ჯამი (HIDE)'!$B$11,C726='ჯამი (HIDE)'!$B$12,C726='ჯამი (HIDE)'!$B$13,C726='ჯამი (HIDE)'!$B$14),"",D726-G726)</f>
        <v>0</v>
      </c>
      <c r="I726" s="28" t="str">
        <f>IF(AND(D726=0,G726=0),"",IF(OR(C726='ჯამი (HIDE)'!$B$11,C726='ჯამი (HIDE)'!$B$12,C726='ჯამი (HIDE)'!$B$13,C726='ჯამი (HIDE)'!$B$14),"",G726/D726))</f>
        <v/>
      </c>
    </row>
    <row r="727" spans="1:9" ht="76.5" hidden="1" thickTop="1" thickBot="1">
      <c r="A727" t="str">
        <f t="shared" ref="A727" si="149">IF(OR(D727&lt;&gt;0,G727&lt;&gt;0,),"a","b")</f>
        <v>b</v>
      </c>
      <c r="B727" s="2" t="s">
        <v>125</v>
      </c>
      <c r="C727" s="30" t="s">
        <v>126</v>
      </c>
      <c r="D727" s="3">
        <v>0</v>
      </c>
      <c r="E727" s="3">
        <f>SUM(E728,E736,E737,E738)</f>
        <v>0</v>
      </c>
      <c r="F727" s="3">
        <f>'დაავადებათა კონტროლი'!F115</f>
        <v>0</v>
      </c>
      <c r="G727" s="3">
        <f t="shared" si="147"/>
        <v>0</v>
      </c>
      <c r="H727" s="3">
        <f>IF(OR(C727='ჯამი (HIDE)'!$B$11,C727='ჯამი (HIDE)'!$B$12,C727='ჯამი (HIDE)'!$B$13,C727='ჯამი (HIDE)'!$B$14),"",D727-G727)</f>
        <v>0</v>
      </c>
      <c r="I727" s="25" t="str">
        <f>IF(AND(D727=0,G727=0),"",IF(OR(C727='ჯამი (HIDE)'!$B$11,C727='ჯამი (HIDE)'!$B$12,C727='ჯამი (HIDE)'!$B$13,C727='ჯამი (HIDE)'!$B$14),"",G727/D727))</f>
        <v/>
      </c>
    </row>
    <row r="728" spans="1:9" ht="16.5" hidden="1" thickTop="1" thickBot="1">
      <c r="A728" t="s">
        <v>199</v>
      </c>
      <c r="B728" s="33"/>
      <c r="C728" s="5" t="s">
        <v>5</v>
      </c>
      <c r="D728" s="13">
        <v>0</v>
      </c>
      <c r="E728" s="13">
        <f>SUM(E729:E735)</f>
        <v>0</v>
      </c>
      <c r="F728" s="13">
        <f>'დაავადებათა კონტროლი'!F116</f>
        <v>0</v>
      </c>
      <c r="G728" s="13">
        <f t="shared" si="147"/>
        <v>0</v>
      </c>
      <c r="H728" s="13">
        <f>IF(OR(C728='ჯამი (HIDE)'!$B$11,C728='ჯამი (HIDE)'!$B$12,C728='ჯამი (HIDE)'!$B$13,C728='ჯამი (HIDE)'!$B$14),"",D728-G728)</f>
        <v>0</v>
      </c>
      <c r="I728" s="26" t="str">
        <f>IF(AND(D728=0,G728=0),"",IF(OR(C728='ჯამი (HIDE)'!$B$11,C728='ჯამი (HIDE)'!$B$12,C728='ჯამი (HIDE)'!$B$13,C728='ჯამი (HIDE)'!$B$14),"",G728/D728))</f>
        <v/>
      </c>
    </row>
    <row r="729" spans="1:9" ht="16.5" hidden="1" thickTop="1" thickBot="1">
      <c r="A729" t="s">
        <v>199</v>
      </c>
      <c r="B729" s="34"/>
      <c r="C729" s="7" t="s">
        <v>6</v>
      </c>
      <c r="D729" s="14">
        <v>0</v>
      </c>
      <c r="E729" s="14"/>
      <c r="F729" s="14">
        <f>'დაავადებათა კონტროლი'!F117</f>
        <v>0</v>
      </c>
      <c r="G729" s="14">
        <f t="shared" si="147"/>
        <v>0</v>
      </c>
      <c r="H729" s="14">
        <f>IF(OR(C729='ჯამი (HIDE)'!$B$11,C729='ჯამი (HIDE)'!$B$12,C729='ჯამი (HIDE)'!$B$13,C729='ჯამი (HIDE)'!$B$14),"",D729-G729)</f>
        <v>0</v>
      </c>
      <c r="I729" s="27" t="str">
        <f>IF(AND(D729=0,G729=0),"",IF(OR(C729='ჯამი (HIDE)'!$B$11,C729='ჯამი (HIDE)'!$B$12,C729='ჯამი (HIDE)'!$B$13,C729='ჯამი (HIDE)'!$B$14),"",G729/D729))</f>
        <v/>
      </c>
    </row>
    <row r="730" spans="1:9" ht="16.5" hidden="1" thickTop="1" thickBot="1">
      <c r="A730" t="s">
        <v>199</v>
      </c>
      <c r="B730" s="34"/>
      <c r="C730" s="7" t="s">
        <v>7</v>
      </c>
      <c r="D730" s="14">
        <v>0</v>
      </c>
      <c r="E730" s="14"/>
      <c r="F730" s="14">
        <f>'დაავადებათა კონტროლი'!F118</f>
        <v>0</v>
      </c>
      <c r="G730" s="14">
        <f t="shared" si="147"/>
        <v>0</v>
      </c>
      <c r="H730" s="14">
        <f>IF(OR(C730='ჯამი (HIDE)'!$B$11,C730='ჯამი (HIDE)'!$B$12,C730='ჯამი (HIDE)'!$B$13,C730='ჯამი (HIDE)'!$B$14),"",D730-G730)</f>
        <v>0</v>
      </c>
      <c r="I730" s="27" t="str">
        <f>IF(AND(D730=0,G730=0),"",IF(OR(C730='ჯამი (HIDE)'!$B$11,C730='ჯამი (HIDE)'!$B$12,C730='ჯამი (HIDE)'!$B$13,C730='ჯამი (HIDE)'!$B$14),"",G730/D730))</f>
        <v/>
      </c>
    </row>
    <row r="731" spans="1:9" ht="16.5" hidden="1" thickTop="1" thickBot="1">
      <c r="A731" t="s">
        <v>199</v>
      </c>
      <c r="B731" s="34"/>
      <c r="C731" s="7" t="s">
        <v>8</v>
      </c>
      <c r="D731" s="14">
        <v>0</v>
      </c>
      <c r="E731" s="14"/>
      <c r="F731" s="14">
        <f>'დაავადებათა კონტროლი'!F119</f>
        <v>0</v>
      </c>
      <c r="G731" s="14">
        <f t="shared" si="147"/>
        <v>0</v>
      </c>
      <c r="H731" s="14">
        <f>IF(OR(C731='ჯამი (HIDE)'!$B$11,C731='ჯამი (HIDE)'!$B$12,C731='ჯამი (HIDE)'!$B$13,C731='ჯამი (HIDE)'!$B$14),"",D731-G731)</f>
        <v>0</v>
      </c>
      <c r="I731" s="27" t="str">
        <f>IF(AND(D731=0,G731=0),"",IF(OR(C731='ჯამი (HIDE)'!$B$11,C731='ჯამი (HIDE)'!$B$12,C731='ჯამი (HIDE)'!$B$13,C731='ჯამი (HIDE)'!$B$14),"",G731/D731))</f>
        <v/>
      </c>
    </row>
    <row r="732" spans="1:9" ht="16.5" hidden="1" thickTop="1" thickBot="1">
      <c r="A732" t="s">
        <v>199</v>
      </c>
      <c r="B732" s="34"/>
      <c r="C732" s="7" t="s">
        <v>9</v>
      </c>
      <c r="D732" s="14">
        <v>0</v>
      </c>
      <c r="E732" s="14"/>
      <c r="F732" s="14">
        <f>'დაავადებათა კონტროლი'!F120</f>
        <v>0</v>
      </c>
      <c r="G732" s="14">
        <f t="shared" si="147"/>
        <v>0</v>
      </c>
      <c r="H732" s="14">
        <f>IF(OR(C732='ჯამი (HIDE)'!$B$11,C732='ჯამი (HIDE)'!$B$12,C732='ჯამი (HIDE)'!$B$13,C732='ჯამი (HIDE)'!$B$14),"",D732-G732)</f>
        <v>0</v>
      </c>
      <c r="I732" s="27" t="str">
        <f>IF(AND(D732=0,G732=0),"",IF(OR(C732='ჯამი (HIDE)'!$B$11,C732='ჯამი (HIDE)'!$B$12,C732='ჯამი (HIDE)'!$B$13,C732='ჯამი (HIDE)'!$B$14),"",G732/D732))</f>
        <v/>
      </c>
    </row>
    <row r="733" spans="1:9" ht="16.5" hidden="1" thickTop="1" thickBot="1">
      <c r="A733" t="s">
        <v>199</v>
      </c>
      <c r="B733" s="34"/>
      <c r="C733" s="7" t="s">
        <v>10</v>
      </c>
      <c r="D733" s="14">
        <v>0</v>
      </c>
      <c r="E733" s="14"/>
      <c r="F733" s="14">
        <f>'დაავადებათა კონტროლი'!F121</f>
        <v>0</v>
      </c>
      <c r="G733" s="14">
        <f t="shared" si="147"/>
        <v>0</v>
      </c>
      <c r="H733" s="14">
        <f>IF(OR(C733='ჯამი (HIDE)'!$B$11,C733='ჯამი (HIDE)'!$B$12,C733='ჯამი (HIDE)'!$B$13,C733='ჯამი (HIDE)'!$B$14),"",D733-G733)</f>
        <v>0</v>
      </c>
      <c r="I733" s="27" t="str">
        <f>IF(AND(D733=0,G733=0),"",IF(OR(C733='ჯამი (HIDE)'!$B$11,C733='ჯამი (HIDE)'!$B$12,C733='ჯამი (HIDE)'!$B$13,C733='ჯამი (HIDE)'!$B$14),"",G733/D733))</f>
        <v/>
      </c>
    </row>
    <row r="734" spans="1:9" ht="16.5" hidden="1" thickTop="1" thickBot="1">
      <c r="A734" t="s">
        <v>199</v>
      </c>
      <c r="B734" s="34"/>
      <c r="C734" s="7" t="s">
        <v>11</v>
      </c>
      <c r="D734" s="14">
        <v>0</v>
      </c>
      <c r="E734" s="14"/>
      <c r="F734" s="14">
        <f>'დაავადებათა კონტროლი'!F122</f>
        <v>0</v>
      </c>
      <c r="G734" s="14">
        <f t="shared" si="147"/>
        <v>0</v>
      </c>
      <c r="H734" s="14">
        <f>IF(OR(C734='ჯამი (HIDE)'!$B$11,C734='ჯამი (HIDE)'!$B$12,C734='ჯამი (HIDE)'!$B$13,C734='ჯამი (HIDE)'!$B$14),"",D734-G734)</f>
        <v>0</v>
      </c>
      <c r="I734" s="27" t="str">
        <f>IF(AND(D734=0,G734=0),"",IF(OR(C734='ჯამი (HIDE)'!$B$11,C734='ჯამი (HIDE)'!$B$12,C734='ჯამი (HIDE)'!$B$13,C734='ჯამი (HIDE)'!$B$14),"",G734/D734))</f>
        <v/>
      </c>
    </row>
    <row r="735" spans="1:9" ht="16.5" hidden="1" thickTop="1" thickBot="1">
      <c r="A735" t="s">
        <v>199</v>
      </c>
      <c r="B735" s="34"/>
      <c r="C735" s="7" t="s">
        <v>12</v>
      </c>
      <c r="D735" s="14">
        <v>0</v>
      </c>
      <c r="E735" s="14"/>
      <c r="F735" s="14">
        <f>'დაავადებათა კონტროლი'!F123</f>
        <v>0</v>
      </c>
      <c r="G735" s="14">
        <f t="shared" si="147"/>
        <v>0</v>
      </c>
      <c r="H735" s="14">
        <f>IF(OR(C735='ჯამი (HIDE)'!$B$11,C735='ჯამი (HIDE)'!$B$12,C735='ჯამი (HIDE)'!$B$13,C735='ჯამი (HIDE)'!$B$14),"",D735-G735)</f>
        <v>0</v>
      </c>
      <c r="I735" s="27" t="str">
        <f>IF(AND(D735=0,G735=0),"",IF(OR(C735='ჯამი (HIDE)'!$B$11,C735='ჯამი (HIDE)'!$B$12,C735='ჯამი (HIDE)'!$B$13,C735='ჯამი (HIDE)'!$B$14),"",G735/D735))</f>
        <v/>
      </c>
    </row>
    <row r="736" spans="1:9" ht="16.5" hidden="1" thickTop="1" thickBot="1">
      <c r="A736" t="s">
        <v>199</v>
      </c>
      <c r="B736" s="33"/>
      <c r="C736" s="5" t="s">
        <v>13</v>
      </c>
      <c r="D736" s="13">
        <v>0</v>
      </c>
      <c r="E736" s="13"/>
      <c r="F736" s="13">
        <f>'დაავადებათა კონტროლი'!F124</f>
        <v>0</v>
      </c>
      <c r="G736" s="13">
        <f t="shared" si="147"/>
        <v>0</v>
      </c>
      <c r="H736" s="13">
        <f>IF(OR(C736='ჯამი (HIDE)'!$B$11,C736='ჯამი (HIDE)'!$B$12,C736='ჯამი (HIDE)'!$B$13,C736='ჯამი (HIDE)'!$B$14),"",D736-G736)</f>
        <v>0</v>
      </c>
      <c r="I736" s="26" t="str">
        <f>IF(AND(D736=0,G736=0),"",IF(OR(C736='ჯამი (HIDE)'!$B$11,C736='ჯამი (HIDE)'!$B$12,C736='ჯამი (HIDE)'!$B$13,C736='ჯამი (HIDE)'!$B$14),"",G736/D736))</f>
        <v/>
      </c>
    </row>
    <row r="737" spans="1:9" ht="16.5" hidden="1" thickTop="1" thickBot="1">
      <c r="A737" t="s">
        <v>199</v>
      </c>
      <c r="B737" s="33"/>
      <c r="C737" s="5" t="s">
        <v>14</v>
      </c>
      <c r="D737" s="13">
        <v>0</v>
      </c>
      <c r="E737" s="13"/>
      <c r="F737" s="13">
        <f>'დაავადებათა კონტროლი'!F125</f>
        <v>0</v>
      </c>
      <c r="G737" s="13">
        <f t="shared" si="147"/>
        <v>0</v>
      </c>
      <c r="H737" s="13">
        <f>IF(OR(C737='ჯამი (HIDE)'!$B$11,C737='ჯამი (HIDE)'!$B$12,C737='ჯამი (HIDE)'!$B$13,C737='ჯამი (HIDE)'!$B$14),"",D737-G737)</f>
        <v>0</v>
      </c>
      <c r="I737" s="26" t="str">
        <f>IF(AND(D737=0,G737=0),"",IF(OR(C737='ჯამი (HIDE)'!$B$11,C737='ჯამი (HIDE)'!$B$12,C737='ჯამი (HIDE)'!$B$13,C737='ჯამი (HIDE)'!$B$14),"",G737/D737))</f>
        <v/>
      </c>
    </row>
    <row r="738" spans="1:9" ht="16.5" hidden="1" thickTop="1" thickBot="1">
      <c r="A738" t="s">
        <v>199</v>
      </c>
      <c r="B738" s="35"/>
      <c r="C738" s="9" t="s">
        <v>15</v>
      </c>
      <c r="D738" s="15">
        <v>0</v>
      </c>
      <c r="E738" s="15"/>
      <c r="F738" s="15">
        <f>'დაავადებათა კონტროლი'!F126</f>
        <v>0</v>
      </c>
      <c r="G738" s="15">
        <f t="shared" si="147"/>
        <v>0</v>
      </c>
      <c r="H738" s="15">
        <f>IF(OR(C738='ჯამი (HIDE)'!$B$11,C738='ჯამი (HIDE)'!$B$12,C738='ჯამი (HIDE)'!$B$13,C738='ჯამი (HIDE)'!$B$14),"",D738-G738)</f>
        <v>0</v>
      </c>
      <c r="I738" s="28" t="str">
        <f>IF(AND(D738=0,G738=0),"",IF(OR(C738='ჯამი (HIDE)'!$B$11,C738='ჯამი (HIDE)'!$B$12,C738='ჯამი (HIDE)'!$B$13,C738='ჯამი (HIDE)'!$B$14),"",G738/D738))</f>
        <v/>
      </c>
    </row>
    <row r="739" spans="1:9" ht="31.5" customHeight="1" thickTop="1" thickBot="1">
      <c r="A739" t="str">
        <f t="shared" ref="A739" si="150">IF(OR(D739&lt;&gt;0,G739&lt;&gt;0,),"a","b")</f>
        <v>a</v>
      </c>
      <c r="B739" s="2" t="s">
        <v>127</v>
      </c>
      <c r="C739" s="24" t="s">
        <v>128</v>
      </c>
      <c r="D739" s="3">
        <v>1672700</v>
      </c>
      <c r="E739" s="3">
        <f>SUM(E751,E763)</f>
        <v>687957</v>
      </c>
      <c r="F739" s="3">
        <f>SUM(F751,F763)</f>
        <v>892805</v>
      </c>
      <c r="G739" s="3">
        <f t="shared" si="147"/>
        <v>1580762</v>
      </c>
      <c r="H739" s="3">
        <f>IF(OR(C739='ჯამი (HIDE)'!$B$11,C739='ჯამი (HIDE)'!$B$12,C739='ჯამი (HIDE)'!$B$13,C739='ჯამი (HIDE)'!$B$14),"",D739-G739)</f>
        <v>91938</v>
      </c>
      <c r="I739" s="25">
        <f>IF(AND(D739=0,G739=0),"",IF(OR(C739='ჯამი (HIDE)'!$B$11,C739='ჯამი (HIDE)'!$B$12,C739='ჯამი (HIDE)'!$B$13,C739='ჯამი (HIDE)'!$B$14),"",G739/D739))</f>
        <v>0.94503616906797394</v>
      </c>
    </row>
    <row r="740" spans="1:9" ht="16.5" hidden="1" thickTop="1" thickBot="1">
      <c r="A740" t="s">
        <v>199</v>
      </c>
      <c r="B740" s="33"/>
      <c r="C740" s="5" t="s">
        <v>5</v>
      </c>
      <c r="D740" s="13">
        <v>1672700</v>
      </c>
      <c r="E740" s="13">
        <f t="shared" ref="E740:E750" si="151">SUM(E752,E764)</f>
        <v>687957</v>
      </c>
      <c r="F740" s="13">
        <f t="shared" ref="F740:F750" si="152">SUM(F752,F764)</f>
        <v>892805</v>
      </c>
      <c r="G740" s="13">
        <f t="shared" si="147"/>
        <v>1580762</v>
      </c>
      <c r="H740" s="13">
        <f>IF(OR(C740='ჯამი (HIDE)'!$B$11,C740='ჯამი (HIDE)'!$B$12,C740='ჯამი (HIDE)'!$B$13,C740='ჯამი (HIDE)'!$B$14),"",D740-G740)</f>
        <v>91938</v>
      </c>
      <c r="I740" s="26">
        <f>IF(AND(D740=0,G740=0),"",IF(OR(C740='ჯამი (HIDE)'!$B$11,C740='ჯამი (HIDE)'!$B$12,C740='ჯამი (HIDE)'!$B$13,C740='ჯამი (HIDE)'!$B$14),"",G740/D740))</f>
        <v>0.94503616906797394</v>
      </c>
    </row>
    <row r="741" spans="1:9" ht="16.5" hidden="1" thickTop="1" thickBot="1">
      <c r="A741" t="s">
        <v>199</v>
      </c>
      <c r="B741" s="34"/>
      <c r="C741" s="7" t="s">
        <v>6</v>
      </c>
      <c r="D741" s="14">
        <v>0</v>
      </c>
      <c r="E741" s="14">
        <f t="shared" si="151"/>
        <v>0</v>
      </c>
      <c r="F741" s="14">
        <f t="shared" si="152"/>
        <v>0</v>
      </c>
      <c r="G741" s="14">
        <f t="shared" si="147"/>
        <v>0</v>
      </c>
      <c r="H741" s="14">
        <f>IF(OR(C741='ჯამი (HIDE)'!$B$11,C741='ჯამი (HIDE)'!$B$12,C741='ჯამი (HIDE)'!$B$13,C741='ჯამი (HIDE)'!$B$14),"",D741-G741)</f>
        <v>0</v>
      </c>
      <c r="I741" s="27" t="str">
        <f>IF(AND(D741=0,G741=0),"",IF(OR(C741='ჯამი (HIDE)'!$B$11,C741='ჯამი (HIDE)'!$B$12,C741='ჯამი (HIDE)'!$B$13,C741='ჯამი (HIDE)'!$B$14),"",G741/D741))</f>
        <v/>
      </c>
    </row>
    <row r="742" spans="1:9" ht="16.5" hidden="1" thickTop="1" thickBot="1">
      <c r="A742" t="s">
        <v>199</v>
      </c>
      <c r="B742" s="34"/>
      <c r="C742" s="7" t="s">
        <v>7</v>
      </c>
      <c r="D742" s="14">
        <v>21700</v>
      </c>
      <c r="E742" s="14">
        <f t="shared" si="151"/>
        <v>10195</v>
      </c>
      <c r="F742" s="14">
        <f t="shared" si="152"/>
        <v>11390</v>
      </c>
      <c r="G742" s="14">
        <f t="shared" si="147"/>
        <v>21585</v>
      </c>
      <c r="H742" s="14">
        <f>IF(OR(C742='ჯამი (HIDE)'!$B$11,C742='ჯამი (HIDE)'!$B$12,C742='ჯამი (HIDE)'!$B$13,C742='ჯამი (HIDE)'!$B$14),"",D742-G742)</f>
        <v>115</v>
      </c>
      <c r="I742" s="27">
        <f>IF(AND(D742=0,G742=0),"",IF(OR(C742='ჯამი (HIDE)'!$B$11,C742='ჯამი (HIDE)'!$B$12,C742='ჯამი (HIDE)'!$B$13,C742='ჯამი (HIDE)'!$B$14),"",G742/D742))</f>
        <v>0.99470046082949304</v>
      </c>
    </row>
    <row r="743" spans="1:9" ht="16.5" hidden="1" thickTop="1" thickBot="1">
      <c r="A743" t="s">
        <v>199</v>
      </c>
      <c r="B743" s="34"/>
      <c r="C743" s="7" t="s">
        <v>8</v>
      </c>
      <c r="D743" s="14">
        <v>0</v>
      </c>
      <c r="E743" s="14">
        <f t="shared" si="151"/>
        <v>0</v>
      </c>
      <c r="F743" s="14">
        <f t="shared" si="152"/>
        <v>0</v>
      </c>
      <c r="G743" s="14">
        <f t="shared" si="147"/>
        <v>0</v>
      </c>
      <c r="H743" s="14">
        <f>IF(OR(C743='ჯამი (HIDE)'!$B$11,C743='ჯამი (HIDE)'!$B$12,C743='ჯამი (HIDE)'!$B$13,C743='ჯამი (HIDE)'!$B$14),"",D743-G743)</f>
        <v>0</v>
      </c>
      <c r="I743" s="27" t="str">
        <f>IF(AND(D743=0,G743=0),"",IF(OR(C743='ჯამი (HIDE)'!$B$11,C743='ჯამი (HIDE)'!$B$12,C743='ჯამი (HIDE)'!$B$13,C743='ჯამი (HIDE)'!$B$14),"",G743/D743))</f>
        <v/>
      </c>
    </row>
    <row r="744" spans="1:9" ht="16.5" hidden="1" thickTop="1" thickBot="1">
      <c r="A744" t="s">
        <v>199</v>
      </c>
      <c r="B744" s="34"/>
      <c r="C744" s="7" t="s">
        <v>9</v>
      </c>
      <c r="D744" s="14">
        <v>0</v>
      </c>
      <c r="E744" s="14">
        <f t="shared" si="151"/>
        <v>0</v>
      </c>
      <c r="F744" s="14">
        <f t="shared" si="152"/>
        <v>0</v>
      </c>
      <c r="G744" s="14">
        <f t="shared" si="147"/>
        <v>0</v>
      </c>
      <c r="H744" s="14">
        <f>IF(OR(C744='ჯამი (HIDE)'!$B$11,C744='ჯამი (HIDE)'!$B$12,C744='ჯამი (HIDE)'!$B$13,C744='ჯამი (HIDE)'!$B$14),"",D744-G744)</f>
        <v>0</v>
      </c>
      <c r="I744" s="27" t="str">
        <f>IF(AND(D744=0,G744=0),"",IF(OR(C744='ჯამი (HIDE)'!$B$11,C744='ჯამი (HIDE)'!$B$12,C744='ჯამი (HIDE)'!$B$13,C744='ჯამი (HIDE)'!$B$14),"",G744/D744))</f>
        <v/>
      </c>
    </row>
    <row r="745" spans="1:9" ht="16.5" hidden="1" thickTop="1" thickBot="1">
      <c r="A745" t="s">
        <v>199</v>
      </c>
      <c r="B745" s="34"/>
      <c r="C745" s="7" t="s">
        <v>10</v>
      </c>
      <c r="D745" s="14">
        <v>0</v>
      </c>
      <c r="E745" s="14">
        <f t="shared" si="151"/>
        <v>0</v>
      </c>
      <c r="F745" s="14">
        <f t="shared" si="152"/>
        <v>0</v>
      </c>
      <c r="G745" s="14">
        <f t="shared" si="147"/>
        <v>0</v>
      </c>
      <c r="H745" s="14">
        <f>IF(OR(C745='ჯამი (HIDE)'!$B$11,C745='ჯამი (HIDE)'!$B$12,C745='ჯამი (HIDE)'!$B$13,C745='ჯამი (HIDE)'!$B$14),"",D745-G745)</f>
        <v>0</v>
      </c>
      <c r="I745" s="27" t="str">
        <f>IF(AND(D745=0,G745=0),"",IF(OR(C745='ჯამი (HIDE)'!$B$11,C745='ჯამი (HIDE)'!$B$12,C745='ჯამი (HIDE)'!$B$13,C745='ჯამი (HIDE)'!$B$14),"",G745/D745))</f>
        <v/>
      </c>
    </row>
    <row r="746" spans="1:9" ht="16.5" hidden="1" thickTop="1" thickBot="1">
      <c r="A746" t="s">
        <v>199</v>
      </c>
      <c r="B746" s="34"/>
      <c r="C746" s="7" t="s">
        <v>11</v>
      </c>
      <c r="D746" s="14">
        <v>1651000</v>
      </c>
      <c r="E746" s="14">
        <f t="shared" si="151"/>
        <v>677762</v>
      </c>
      <c r="F746" s="14">
        <f t="shared" si="152"/>
        <v>881415</v>
      </c>
      <c r="G746" s="14">
        <f t="shared" si="147"/>
        <v>1559177</v>
      </c>
      <c r="H746" s="14">
        <f>IF(OR(C746='ჯამი (HIDE)'!$B$11,C746='ჯამი (HIDE)'!$B$12,C746='ჯამი (HIDE)'!$B$13,C746='ჯამი (HIDE)'!$B$14),"",D746-G746)</f>
        <v>91823</v>
      </c>
      <c r="I746" s="27">
        <f>IF(AND(D746=0,G746=0),"",IF(OR(C746='ჯამი (HIDE)'!$B$11,C746='ჯამი (HIDE)'!$B$12,C746='ჯამი (HIDE)'!$B$13,C746='ჯამი (HIDE)'!$B$14),"",G746/D746))</f>
        <v>0.94438340399757725</v>
      </c>
    </row>
    <row r="747" spans="1:9" ht="16.5" hidden="1" thickTop="1" thickBot="1">
      <c r="A747" t="s">
        <v>199</v>
      </c>
      <c r="B747" s="34"/>
      <c r="C747" s="7" t="s">
        <v>12</v>
      </c>
      <c r="D747" s="14">
        <v>0</v>
      </c>
      <c r="E747" s="14">
        <f t="shared" si="151"/>
        <v>0</v>
      </c>
      <c r="F747" s="14">
        <f t="shared" si="152"/>
        <v>0</v>
      </c>
      <c r="G747" s="14">
        <f t="shared" si="147"/>
        <v>0</v>
      </c>
      <c r="H747" s="14">
        <f>IF(OR(C747='ჯამი (HIDE)'!$B$11,C747='ჯამი (HIDE)'!$B$12,C747='ჯამი (HIDE)'!$B$13,C747='ჯამი (HIDE)'!$B$14),"",D747-G747)</f>
        <v>0</v>
      </c>
      <c r="I747" s="27" t="str">
        <f>IF(AND(D747=0,G747=0),"",IF(OR(C747='ჯამი (HIDE)'!$B$11,C747='ჯამი (HIDE)'!$B$12,C747='ჯამი (HIDE)'!$B$13,C747='ჯამი (HIDE)'!$B$14),"",G747/D747))</f>
        <v/>
      </c>
    </row>
    <row r="748" spans="1:9" ht="16.5" hidden="1" thickTop="1" thickBot="1">
      <c r="A748" t="s">
        <v>199</v>
      </c>
      <c r="B748" s="33"/>
      <c r="C748" s="5" t="s">
        <v>13</v>
      </c>
      <c r="D748" s="13">
        <v>0</v>
      </c>
      <c r="E748" s="13">
        <f t="shared" si="151"/>
        <v>0</v>
      </c>
      <c r="F748" s="13">
        <f t="shared" si="152"/>
        <v>0</v>
      </c>
      <c r="G748" s="13">
        <f t="shared" si="147"/>
        <v>0</v>
      </c>
      <c r="H748" s="13">
        <f>IF(OR(C748='ჯამი (HIDE)'!$B$11,C748='ჯამი (HIDE)'!$B$12,C748='ჯამი (HIDE)'!$B$13,C748='ჯამი (HIDE)'!$B$14),"",D748-G748)</f>
        <v>0</v>
      </c>
      <c r="I748" s="26" t="str">
        <f>IF(AND(D748=0,G748=0),"",IF(OR(C748='ჯამი (HIDE)'!$B$11,C748='ჯამი (HIDE)'!$B$12,C748='ჯამი (HIDE)'!$B$13,C748='ჯამი (HIDE)'!$B$14),"",G748/D748))</f>
        <v/>
      </c>
    </row>
    <row r="749" spans="1:9" ht="16.5" hidden="1" thickTop="1" thickBot="1">
      <c r="A749" t="s">
        <v>199</v>
      </c>
      <c r="B749" s="33"/>
      <c r="C749" s="5" t="s">
        <v>14</v>
      </c>
      <c r="D749" s="13">
        <v>0</v>
      </c>
      <c r="E749" s="13">
        <f t="shared" si="151"/>
        <v>0</v>
      </c>
      <c r="F749" s="13">
        <f t="shared" si="152"/>
        <v>0</v>
      </c>
      <c r="G749" s="13">
        <f t="shared" si="147"/>
        <v>0</v>
      </c>
      <c r="H749" s="13">
        <f>IF(OR(C749='ჯამი (HIDE)'!$B$11,C749='ჯამი (HIDE)'!$B$12,C749='ჯამი (HIDE)'!$B$13,C749='ჯამი (HIDE)'!$B$14),"",D749-G749)</f>
        <v>0</v>
      </c>
      <c r="I749" s="26" t="str">
        <f>IF(AND(D749=0,G749=0),"",IF(OR(C749='ჯამი (HIDE)'!$B$11,C749='ჯამი (HIDE)'!$B$12,C749='ჯამი (HIDE)'!$B$13,C749='ჯამი (HIDE)'!$B$14),"",G749/D749))</f>
        <v/>
      </c>
    </row>
    <row r="750" spans="1:9" ht="16.5" hidden="1" thickTop="1" thickBot="1">
      <c r="A750" t="s">
        <v>199</v>
      </c>
      <c r="B750" s="35"/>
      <c r="C750" s="9" t="s">
        <v>15</v>
      </c>
      <c r="D750" s="15">
        <v>0</v>
      </c>
      <c r="E750" s="15">
        <f t="shared" si="151"/>
        <v>0</v>
      </c>
      <c r="F750" s="15">
        <f t="shared" si="152"/>
        <v>0</v>
      </c>
      <c r="G750" s="15">
        <f t="shared" si="147"/>
        <v>0</v>
      </c>
      <c r="H750" s="15">
        <f>IF(OR(C750='ჯამი (HIDE)'!$B$11,C750='ჯამი (HIDE)'!$B$12,C750='ჯამი (HIDE)'!$B$13,C750='ჯამი (HIDE)'!$B$14),"",D750-G750)</f>
        <v>0</v>
      </c>
      <c r="I750" s="28" t="str">
        <f>IF(AND(D750=0,G750=0),"",IF(OR(C750='ჯამი (HIDE)'!$B$11,C750='ჯამი (HIDE)'!$B$12,C750='ჯამი (HIDE)'!$B$13,C750='ჯამი (HIDE)'!$B$14),"",G750/D750))</f>
        <v/>
      </c>
    </row>
    <row r="751" spans="1:9" ht="31.5" customHeight="1" thickTop="1" thickBot="1">
      <c r="A751" t="str">
        <f t="shared" ref="A751" si="153">IF(OR(D751&lt;&gt;0,G751&lt;&gt;0,),"a","b")</f>
        <v>a</v>
      </c>
      <c r="B751" s="2" t="s">
        <v>129</v>
      </c>
      <c r="C751" s="24" t="s">
        <v>128</v>
      </c>
      <c r="D751" s="3">
        <v>1614500</v>
      </c>
      <c r="E751" s="3">
        <f>SUM(E752,E760,E761,E762)</f>
        <v>683762</v>
      </c>
      <c r="F751" s="3">
        <f>სააგენტო!F295</f>
        <v>884415</v>
      </c>
      <c r="G751" s="3">
        <f t="shared" si="147"/>
        <v>1568177</v>
      </c>
      <c r="H751" s="3">
        <f>IF(OR(C751='ჯამი (HIDE)'!$B$11,C751='ჯამი (HIDE)'!$B$12,C751='ჯამი (HIDE)'!$B$13,C751='ჯამი (HIDE)'!$B$14),"",D751-G751)</f>
        <v>46323</v>
      </c>
      <c r="I751" s="25">
        <f>IF(AND(D751=0,G751=0),"",IF(OR(C751='ჯამი (HIDE)'!$B$11,C751='ჯამი (HIDE)'!$B$12,C751='ჯამი (HIDE)'!$B$13,C751='ჯამი (HIDE)'!$B$14),"",G751/D751))</f>
        <v>0.97130814493651285</v>
      </c>
    </row>
    <row r="752" spans="1:9" ht="16.5" hidden="1" thickTop="1" thickBot="1">
      <c r="A752" t="s">
        <v>199</v>
      </c>
      <c r="B752" s="33"/>
      <c r="C752" s="5" t="s">
        <v>5</v>
      </c>
      <c r="D752" s="13">
        <v>1614500</v>
      </c>
      <c r="E752" s="13">
        <f>SUM(E753:E759)</f>
        <v>683762</v>
      </c>
      <c r="F752" s="13">
        <f>სააგენტო!F296</f>
        <v>884415</v>
      </c>
      <c r="G752" s="13">
        <f t="shared" si="147"/>
        <v>1568177</v>
      </c>
      <c r="H752" s="13">
        <f>IF(OR(C752='ჯამი (HIDE)'!$B$11,C752='ჯამი (HIDE)'!$B$12,C752='ჯამი (HIDE)'!$B$13,C752='ჯამი (HIDE)'!$B$14),"",D752-G752)</f>
        <v>46323</v>
      </c>
      <c r="I752" s="26">
        <f>IF(AND(D752=0,G752=0),"",IF(OR(C752='ჯამი (HIDE)'!$B$11,C752='ჯამი (HIDE)'!$B$12,C752='ჯამი (HIDE)'!$B$13,C752='ჯამი (HIDE)'!$B$14),"",G752/D752))</f>
        <v>0.97130814493651285</v>
      </c>
    </row>
    <row r="753" spans="1:9" ht="16.5" hidden="1" thickTop="1" thickBot="1">
      <c r="A753" t="s">
        <v>199</v>
      </c>
      <c r="B753" s="34"/>
      <c r="C753" s="7" t="s">
        <v>6</v>
      </c>
      <c r="D753" s="14">
        <v>0</v>
      </c>
      <c r="E753" s="14"/>
      <c r="F753" s="14">
        <f>სააგენტო!F297</f>
        <v>0</v>
      </c>
      <c r="G753" s="14">
        <f t="shared" si="147"/>
        <v>0</v>
      </c>
      <c r="H753" s="14">
        <f>IF(OR(C753='ჯამი (HIDE)'!$B$11,C753='ჯამი (HIDE)'!$B$12,C753='ჯამი (HIDE)'!$B$13,C753='ჯამი (HIDE)'!$B$14),"",D753-G753)</f>
        <v>0</v>
      </c>
      <c r="I753" s="27" t="str">
        <f>IF(AND(D753=0,G753=0),"",IF(OR(C753='ჯამი (HIDE)'!$B$11,C753='ჯამი (HIDE)'!$B$12,C753='ჯამი (HIDE)'!$B$13,C753='ჯამი (HIDE)'!$B$14),"",G753/D753))</f>
        <v/>
      </c>
    </row>
    <row r="754" spans="1:9" ht="16.5" hidden="1" thickTop="1" thickBot="1">
      <c r="A754" t="s">
        <v>199</v>
      </c>
      <c r="B754" s="34"/>
      <c r="C754" s="7" t="s">
        <v>7</v>
      </c>
      <c r="D754" s="14">
        <v>9000</v>
      </c>
      <c r="E754" s="14">
        <v>6000</v>
      </c>
      <c r="F754" s="14">
        <f>სააგენტო!F298</f>
        <v>3000</v>
      </c>
      <c r="G754" s="14">
        <f t="shared" si="147"/>
        <v>9000</v>
      </c>
      <c r="H754" s="14">
        <f>IF(OR(C754='ჯამი (HIDE)'!$B$11,C754='ჯამი (HIDE)'!$B$12,C754='ჯამი (HIDE)'!$B$13,C754='ჯამი (HIDE)'!$B$14),"",D754-G754)</f>
        <v>0</v>
      </c>
      <c r="I754" s="27">
        <f>IF(AND(D754=0,G754=0),"",IF(OR(C754='ჯამი (HIDE)'!$B$11,C754='ჯამი (HIDE)'!$B$12,C754='ჯამი (HIDE)'!$B$13,C754='ჯამი (HIDE)'!$B$14),"",G754/D754))</f>
        <v>1</v>
      </c>
    </row>
    <row r="755" spans="1:9" ht="16.5" hidden="1" thickTop="1" thickBot="1">
      <c r="A755" t="s">
        <v>199</v>
      </c>
      <c r="B755" s="34"/>
      <c r="C755" s="7" t="s">
        <v>8</v>
      </c>
      <c r="D755" s="14">
        <v>0</v>
      </c>
      <c r="E755" s="14"/>
      <c r="F755" s="14">
        <f>სააგენტო!F299</f>
        <v>0</v>
      </c>
      <c r="G755" s="14">
        <f t="shared" si="147"/>
        <v>0</v>
      </c>
      <c r="H755" s="14">
        <f>IF(OR(C755='ჯამი (HIDE)'!$B$11,C755='ჯამი (HIDE)'!$B$12,C755='ჯამი (HIDE)'!$B$13,C755='ჯამი (HIDE)'!$B$14),"",D755-G755)</f>
        <v>0</v>
      </c>
      <c r="I755" s="27" t="str">
        <f>IF(AND(D755=0,G755=0),"",IF(OR(C755='ჯამი (HIDE)'!$B$11,C755='ჯამი (HIDE)'!$B$12,C755='ჯამი (HIDE)'!$B$13,C755='ჯამი (HIDE)'!$B$14),"",G755/D755))</f>
        <v/>
      </c>
    </row>
    <row r="756" spans="1:9" ht="16.5" hidden="1" thickTop="1" thickBot="1">
      <c r="A756" t="s">
        <v>199</v>
      </c>
      <c r="B756" s="34"/>
      <c r="C756" s="7" t="s">
        <v>9</v>
      </c>
      <c r="D756" s="14">
        <v>0</v>
      </c>
      <c r="E756" s="14"/>
      <c r="F756" s="14">
        <f>სააგენტო!F300</f>
        <v>0</v>
      </c>
      <c r="G756" s="14">
        <f t="shared" si="147"/>
        <v>0</v>
      </c>
      <c r="H756" s="14">
        <f>IF(OR(C756='ჯამი (HIDE)'!$B$11,C756='ჯამი (HIDE)'!$B$12,C756='ჯამი (HIDE)'!$B$13,C756='ჯამი (HIDE)'!$B$14),"",D756-G756)</f>
        <v>0</v>
      </c>
      <c r="I756" s="27" t="str">
        <f>IF(AND(D756=0,G756=0),"",IF(OR(C756='ჯამი (HIDE)'!$B$11,C756='ჯამი (HIDE)'!$B$12,C756='ჯამი (HIDE)'!$B$13,C756='ჯამი (HIDE)'!$B$14),"",G756/D756))</f>
        <v/>
      </c>
    </row>
    <row r="757" spans="1:9" ht="16.5" hidden="1" thickTop="1" thickBot="1">
      <c r="A757" t="s">
        <v>199</v>
      </c>
      <c r="B757" s="34"/>
      <c r="C757" s="7" t="s">
        <v>10</v>
      </c>
      <c r="D757" s="14">
        <v>0</v>
      </c>
      <c r="E757" s="14"/>
      <c r="F757" s="14">
        <f>სააგენტო!F301</f>
        <v>0</v>
      </c>
      <c r="G757" s="14">
        <f t="shared" si="147"/>
        <v>0</v>
      </c>
      <c r="H757" s="14">
        <f>IF(OR(C757='ჯამი (HIDE)'!$B$11,C757='ჯამი (HIDE)'!$B$12,C757='ჯამი (HIDE)'!$B$13,C757='ჯამი (HIDE)'!$B$14),"",D757-G757)</f>
        <v>0</v>
      </c>
      <c r="I757" s="27" t="str">
        <f>IF(AND(D757=0,G757=0),"",IF(OR(C757='ჯამი (HIDE)'!$B$11,C757='ჯამი (HIDE)'!$B$12,C757='ჯამი (HIDE)'!$B$13,C757='ჯამი (HIDE)'!$B$14),"",G757/D757))</f>
        <v/>
      </c>
    </row>
    <row r="758" spans="1:9" ht="16.5" hidden="1" thickTop="1" thickBot="1">
      <c r="A758" t="s">
        <v>199</v>
      </c>
      <c r="B758" s="34"/>
      <c r="C758" s="7" t="s">
        <v>11</v>
      </c>
      <c r="D758" s="14">
        <v>1605500</v>
      </c>
      <c r="E758" s="14">
        <v>677762</v>
      </c>
      <c r="F758" s="14">
        <f>სააგენტო!F302</f>
        <v>881415</v>
      </c>
      <c r="G758" s="14">
        <f t="shared" si="147"/>
        <v>1559177</v>
      </c>
      <c r="H758" s="14">
        <f>IF(OR(C758='ჯამი (HIDE)'!$B$11,C758='ჯამი (HIDE)'!$B$12,C758='ჯამი (HIDE)'!$B$13,C758='ჯამი (HIDE)'!$B$14),"",D758-G758)</f>
        <v>46323</v>
      </c>
      <c r="I758" s="27">
        <f>IF(AND(D758=0,G758=0),"",IF(OR(C758='ჯამი (HIDE)'!$B$11,C758='ჯამი (HIDE)'!$B$12,C758='ჯამი (HIDE)'!$B$13,C758='ჯამი (HIDE)'!$B$14),"",G758/D758))</f>
        <v>0.97114730613516043</v>
      </c>
    </row>
    <row r="759" spans="1:9" ht="16.5" hidden="1" thickTop="1" thickBot="1">
      <c r="A759" t="s">
        <v>199</v>
      </c>
      <c r="B759" s="34"/>
      <c r="C759" s="7" t="s">
        <v>12</v>
      </c>
      <c r="D759" s="14">
        <v>0</v>
      </c>
      <c r="E759" s="14"/>
      <c r="F759" s="14">
        <f>სააგენტო!F303</f>
        <v>0</v>
      </c>
      <c r="G759" s="14">
        <f t="shared" si="147"/>
        <v>0</v>
      </c>
      <c r="H759" s="14">
        <f>IF(OR(C759='ჯამი (HIDE)'!$B$11,C759='ჯამი (HIDE)'!$B$12,C759='ჯამი (HIDE)'!$B$13,C759='ჯამი (HIDE)'!$B$14),"",D759-G759)</f>
        <v>0</v>
      </c>
      <c r="I759" s="27" t="str">
        <f>IF(AND(D759=0,G759=0),"",IF(OR(C759='ჯამი (HIDE)'!$B$11,C759='ჯამი (HIDE)'!$B$12,C759='ჯამი (HIDE)'!$B$13,C759='ჯამი (HIDE)'!$B$14),"",G759/D759))</f>
        <v/>
      </c>
    </row>
    <row r="760" spans="1:9" ht="16.5" hidden="1" thickTop="1" thickBot="1">
      <c r="A760" t="s">
        <v>199</v>
      </c>
      <c r="B760" s="33"/>
      <c r="C760" s="5" t="s">
        <v>13</v>
      </c>
      <c r="D760" s="13">
        <v>0</v>
      </c>
      <c r="E760" s="13"/>
      <c r="F760" s="13">
        <f>სააგენტო!F304</f>
        <v>0</v>
      </c>
      <c r="G760" s="13">
        <f t="shared" si="147"/>
        <v>0</v>
      </c>
      <c r="H760" s="13">
        <f>IF(OR(C760='ჯამი (HIDE)'!$B$11,C760='ჯამი (HIDE)'!$B$12,C760='ჯამი (HIDE)'!$B$13,C760='ჯამი (HIDE)'!$B$14),"",D760-G760)</f>
        <v>0</v>
      </c>
      <c r="I760" s="26" t="str">
        <f>IF(AND(D760=0,G760=0),"",IF(OR(C760='ჯამი (HIDE)'!$B$11,C760='ჯამი (HIDE)'!$B$12,C760='ჯამი (HIDE)'!$B$13,C760='ჯამი (HIDE)'!$B$14),"",G760/D760))</f>
        <v/>
      </c>
    </row>
    <row r="761" spans="1:9" ht="16.5" hidden="1" thickTop="1" thickBot="1">
      <c r="A761" t="s">
        <v>199</v>
      </c>
      <c r="B761" s="33"/>
      <c r="C761" s="5" t="s">
        <v>14</v>
      </c>
      <c r="D761" s="13">
        <v>0</v>
      </c>
      <c r="E761" s="13"/>
      <c r="F761" s="13">
        <f>სააგენტო!F305</f>
        <v>0</v>
      </c>
      <c r="G761" s="13">
        <f t="shared" si="147"/>
        <v>0</v>
      </c>
      <c r="H761" s="13">
        <f>IF(OR(C761='ჯამი (HIDE)'!$B$11,C761='ჯამი (HIDE)'!$B$12,C761='ჯამი (HIDE)'!$B$13,C761='ჯამი (HIDE)'!$B$14),"",D761-G761)</f>
        <v>0</v>
      </c>
      <c r="I761" s="26" t="str">
        <f>IF(AND(D761=0,G761=0),"",IF(OR(C761='ჯამი (HIDE)'!$B$11,C761='ჯამი (HIDE)'!$B$12,C761='ჯამი (HIDE)'!$B$13,C761='ჯამი (HIDE)'!$B$14),"",G761/D761))</f>
        <v/>
      </c>
    </row>
    <row r="762" spans="1:9" ht="16.5" hidden="1" thickTop="1" thickBot="1">
      <c r="A762" t="s">
        <v>199</v>
      </c>
      <c r="B762" s="35"/>
      <c r="C762" s="9" t="s">
        <v>15</v>
      </c>
      <c r="D762" s="15">
        <v>0</v>
      </c>
      <c r="E762" s="15"/>
      <c r="F762" s="15">
        <f>სააგენტო!F306</f>
        <v>0</v>
      </c>
      <c r="G762" s="15">
        <f t="shared" si="147"/>
        <v>0</v>
      </c>
      <c r="H762" s="15">
        <f>IF(OR(C762='ჯამი (HIDE)'!$B$11,C762='ჯამი (HIDE)'!$B$12,C762='ჯამი (HIDE)'!$B$13,C762='ჯამი (HIDE)'!$B$14),"",D762-G762)</f>
        <v>0</v>
      </c>
      <c r="I762" s="28" t="str">
        <f>IF(AND(D762=0,G762=0),"",IF(OR(C762='ჯამი (HIDE)'!$B$11,C762='ჯამი (HIDE)'!$B$12,C762='ჯამი (HIDE)'!$B$13,C762='ჯამი (HIDE)'!$B$14),"",G762/D762))</f>
        <v/>
      </c>
    </row>
    <row r="763" spans="1:9" ht="46.5" thickTop="1" thickBot="1">
      <c r="A763" t="str">
        <f t="shared" ref="A763" si="154">IF(OR(D763&lt;&gt;0,G763&lt;&gt;0,),"a","b")</f>
        <v>a</v>
      </c>
      <c r="B763" s="2" t="s">
        <v>130</v>
      </c>
      <c r="C763" s="30" t="s">
        <v>131</v>
      </c>
      <c r="D763" s="3">
        <v>58200</v>
      </c>
      <c r="E763" s="3">
        <f>SUM(E764,E772,E773,E774)</f>
        <v>4195</v>
      </c>
      <c r="F763" s="3">
        <f>'დაავადებათა კონტროლი'!F127</f>
        <v>8390</v>
      </c>
      <c r="G763" s="3">
        <f t="shared" si="147"/>
        <v>12585</v>
      </c>
      <c r="H763" s="3">
        <f>IF(OR(C763='ჯამი (HIDE)'!$B$11,C763='ჯამი (HIDE)'!$B$12,C763='ჯამი (HIDE)'!$B$13,C763='ჯამი (HIDE)'!$B$14),"",D763-G763)</f>
        <v>45615</v>
      </c>
      <c r="I763" s="25">
        <f>IF(AND(D763=0,G763=0),"",IF(OR(C763='ჯამი (HIDE)'!$B$11,C763='ჯამი (HIDE)'!$B$12,C763='ჯამი (HIDE)'!$B$13,C763='ჯამი (HIDE)'!$B$14),"",G763/D763))</f>
        <v>0.21623711340206186</v>
      </c>
    </row>
    <row r="764" spans="1:9" ht="16.5" hidden="1" thickTop="1" thickBot="1">
      <c r="A764" t="s">
        <v>199</v>
      </c>
      <c r="B764" s="33"/>
      <c r="C764" s="5" t="s">
        <v>5</v>
      </c>
      <c r="D764" s="13">
        <v>58200</v>
      </c>
      <c r="E764" s="13">
        <f>SUM(E765:E771)</f>
        <v>4195</v>
      </c>
      <c r="F764" s="13">
        <f>'დაავადებათა კონტროლი'!F128</f>
        <v>8390</v>
      </c>
      <c r="G764" s="13">
        <f t="shared" si="147"/>
        <v>12585</v>
      </c>
      <c r="H764" s="13">
        <f>IF(OR(C764='ჯამი (HIDE)'!$B$11,C764='ჯამი (HIDE)'!$B$12,C764='ჯამი (HIDE)'!$B$13,C764='ჯამი (HIDE)'!$B$14),"",D764-G764)</f>
        <v>45615</v>
      </c>
      <c r="I764" s="26">
        <f>IF(AND(D764=0,G764=0),"",IF(OR(C764='ჯამი (HIDE)'!$B$11,C764='ჯამი (HIDE)'!$B$12,C764='ჯამი (HIDE)'!$B$13,C764='ჯამი (HIDE)'!$B$14),"",G764/D764))</f>
        <v>0.21623711340206186</v>
      </c>
    </row>
    <row r="765" spans="1:9" ht="16.5" hidden="1" thickTop="1" thickBot="1">
      <c r="A765" t="s">
        <v>199</v>
      </c>
      <c r="B765" s="34"/>
      <c r="C765" s="7" t="s">
        <v>6</v>
      </c>
      <c r="D765" s="14">
        <v>0</v>
      </c>
      <c r="E765" s="14"/>
      <c r="F765" s="14">
        <f>'დაავადებათა კონტროლი'!F129</f>
        <v>0</v>
      </c>
      <c r="G765" s="14">
        <f t="shared" si="147"/>
        <v>0</v>
      </c>
      <c r="H765" s="14">
        <f>IF(OR(C765='ჯამი (HIDE)'!$B$11,C765='ჯამი (HIDE)'!$B$12,C765='ჯამი (HIDE)'!$B$13,C765='ჯამი (HIDE)'!$B$14),"",D765-G765)</f>
        <v>0</v>
      </c>
      <c r="I765" s="27" t="str">
        <f>IF(AND(D765=0,G765=0),"",IF(OR(C765='ჯამი (HIDE)'!$B$11,C765='ჯამი (HIDE)'!$B$12,C765='ჯამი (HIDE)'!$B$13,C765='ჯამი (HIDE)'!$B$14),"",G765/D765))</f>
        <v/>
      </c>
    </row>
    <row r="766" spans="1:9" ht="16.5" hidden="1" thickTop="1" thickBot="1">
      <c r="A766" t="s">
        <v>199</v>
      </c>
      <c r="B766" s="34"/>
      <c r="C766" s="7" t="s">
        <v>7</v>
      </c>
      <c r="D766" s="14">
        <v>12700</v>
      </c>
      <c r="E766" s="14">
        <v>4195</v>
      </c>
      <c r="F766" s="14">
        <f>'დაავადებათა კონტროლი'!F130</f>
        <v>8390</v>
      </c>
      <c r="G766" s="14">
        <f t="shared" si="147"/>
        <v>12585</v>
      </c>
      <c r="H766" s="14">
        <f>IF(OR(C766='ჯამი (HIDE)'!$B$11,C766='ჯამი (HIDE)'!$B$12,C766='ჯამი (HIDE)'!$B$13,C766='ჯამი (HIDE)'!$B$14),"",D766-G766)</f>
        <v>115</v>
      </c>
      <c r="I766" s="27">
        <f>IF(AND(D766=0,G766=0),"",IF(OR(C766='ჯამი (HIDE)'!$B$11,C766='ჯამი (HIDE)'!$B$12,C766='ჯამი (HIDE)'!$B$13,C766='ჯამი (HIDE)'!$B$14),"",G766/D766))</f>
        <v>0.99094488188976382</v>
      </c>
    </row>
    <row r="767" spans="1:9" ht="16.5" hidden="1" thickTop="1" thickBot="1">
      <c r="A767" t="s">
        <v>199</v>
      </c>
      <c r="B767" s="34"/>
      <c r="C767" s="7" t="s">
        <v>8</v>
      </c>
      <c r="D767" s="14">
        <v>0</v>
      </c>
      <c r="E767" s="14"/>
      <c r="F767" s="14">
        <f>'დაავადებათა კონტროლი'!F131</f>
        <v>0</v>
      </c>
      <c r="G767" s="14">
        <f t="shared" si="147"/>
        <v>0</v>
      </c>
      <c r="H767" s="14">
        <f>IF(OR(C767='ჯამი (HIDE)'!$B$11,C767='ჯამი (HIDE)'!$B$12,C767='ჯამი (HIDE)'!$B$13,C767='ჯამი (HIDE)'!$B$14),"",D767-G767)</f>
        <v>0</v>
      </c>
      <c r="I767" s="27" t="str">
        <f>IF(AND(D767=0,G767=0),"",IF(OR(C767='ჯამი (HIDE)'!$B$11,C767='ჯამი (HIDE)'!$B$12,C767='ჯამი (HIDE)'!$B$13,C767='ჯამი (HIDE)'!$B$14),"",G767/D767))</f>
        <v/>
      </c>
    </row>
    <row r="768" spans="1:9" ht="16.5" hidden="1" thickTop="1" thickBot="1">
      <c r="A768" t="s">
        <v>199</v>
      </c>
      <c r="B768" s="34"/>
      <c r="C768" s="7" t="s">
        <v>9</v>
      </c>
      <c r="D768" s="14">
        <v>0</v>
      </c>
      <c r="E768" s="14"/>
      <c r="F768" s="14">
        <f>'დაავადებათა კონტროლი'!F132</f>
        <v>0</v>
      </c>
      <c r="G768" s="14">
        <f t="shared" si="147"/>
        <v>0</v>
      </c>
      <c r="H768" s="14">
        <f>IF(OR(C768='ჯამი (HIDE)'!$B$11,C768='ჯამი (HIDE)'!$B$12,C768='ჯამი (HIDE)'!$B$13,C768='ჯამი (HIDE)'!$B$14),"",D768-G768)</f>
        <v>0</v>
      </c>
      <c r="I768" s="27" t="str">
        <f>IF(AND(D768=0,G768=0),"",IF(OR(C768='ჯამი (HIDE)'!$B$11,C768='ჯამი (HIDE)'!$B$12,C768='ჯამი (HIDE)'!$B$13,C768='ჯამი (HIDE)'!$B$14),"",G768/D768))</f>
        <v/>
      </c>
    </row>
    <row r="769" spans="1:9" ht="16.5" hidden="1" thickTop="1" thickBot="1">
      <c r="A769" t="s">
        <v>199</v>
      </c>
      <c r="B769" s="34"/>
      <c r="C769" s="7" t="s">
        <v>10</v>
      </c>
      <c r="D769" s="14">
        <v>0</v>
      </c>
      <c r="E769" s="14"/>
      <c r="F769" s="14">
        <f>'დაავადებათა კონტროლი'!F133</f>
        <v>0</v>
      </c>
      <c r="G769" s="14">
        <f t="shared" si="147"/>
        <v>0</v>
      </c>
      <c r="H769" s="14">
        <f>IF(OR(C769='ჯამი (HIDE)'!$B$11,C769='ჯამი (HIDE)'!$B$12,C769='ჯამი (HIDE)'!$B$13,C769='ჯამი (HIDE)'!$B$14),"",D769-G769)</f>
        <v>0</v>
      </c>
      <c r="I769" s="27" t="str">
        <f>IF(AND(D769=0,G769=0),"",IF(OR(C769='ჯამი (HIDE)'!$B$11,C769='ჯამი (HIDE)'!$B$12,C769='ჯამი (HIDE)'!$B$13,C769='ჯამი (HIDE)'!$B$14),"",G769/D769))</f>
        <v/>
      </c>
    </row>
    <row r="770" spans="1:9" ht="16.5" hidden="1" thickTop="1" thickBot="1">
      <c r="A770" t="s">
        <v>199</v>
      </c>
      <c r="B770" s="34"/>
      <c r="C770" s="7" t="s">
        <v>11</v>
      </c>
      <c r="D770" s="14">
        <v>45500</v>
      </c>
      <c r="E770" s="14"/>
      <c r="F770" s="14">
        <f>'დაავადებათა კონტროლი'!F134</f>
        <v>0</v>
      </c>
      <c r="G770" s="14">
        <f t="shared" si="147"/>
        <v>0</v>
      </c>
      <c r="H770" s="14">
        <f>IF(OR(C770='ჯამი (HIDE)'!$B$11,C770='ჯამი (HIDE)'!$B$12,C770='ჯამი (HIDE)'!$B$13,C770='ჯამი (HIDE)'!$B$14),"",D770-G770)</f>
        <v>45500</v>
      </c>
      <c r="I770" s="27">
        <f>IF(AND(D770=0,G770=0),"",IF(OR(C770='ჯამი (HIDE)'!$B$11,C770='ჯამი (HIDE)'!$B$12,C770='ჯამი (HIDE)'!$B$13,C770='ჯამი (HIDE)'!$B$14),"",G770/D770))</f>
        <v>0</v>
      </c>
    </row>
    <row r="771" spans="1:9" ht="16.5" hidden="1" thickTop="1" thickBot="1">
      <c r="A771" t="s">
        <v>199</v>
      </c>
      <c r="B771" s="34"/>
      <c r="C771" s="7" t="s">
        <v>12</v>
      </c>
      <c r="D771" s="14">
        <v>0</v>
      </c>
      <c r="E771" s="14"/>
      <c r="F771" s="14">
        <f>'დაავადებათა კონტროლი'!F135</f>
        <v>0</v>
      </c>
      <c r="G771" s="14">
        <f t="shared" si="147"/>
        <v>0</v>
      </c>
      <c r="H771" s="14">
        <f>IF(OR(C771='ჯამი (HIDE)'!$B$11,C771='ჯამი (HIDE)'!$B$12,C771='ჯამი (HIDE)'!$B$13,C771='ჯამი (HIDE)'!$B$14),"",D771-G771)</f>
        <v>0</v>
      </c>
      <c r="I771" s="27" t="str">
        <f>IF(AND(D771=0,G771=0),"",IF(OR(C771='ჯამი (HIDE)'!$B$11,C771='ჯამი (HIDE)'!$B$12,C771='ჯამი (HIDE)'!$B$13,C771='ჯამი (HIDE)'!$B$14),"",G771/D771))</f>
        <v/>
      </c>
    </row>
    <row r="772" spans="1:9" ht="16.5" hidden="1" thickTop="1" thickBot="1">
      <c r="A772" t="s">
        <v>199</v>
      </c>
      <c r="B772" s="33"/>
      <c r="C772" s="5" t="s">
        <v>13</v>
      </c>
      <c r="D772" s="13">
        <v>0</v>
      </c>
      <c r="E772" s="13"/>
      <c r="F772" s="13">
        <f>'დაავადებათა კონტროლი'!F136</f>
        <v>0</v>
      </c>
      <c r="G772" s="13">
        <f t="shared" ref="G772:G835" si="155">E772+F772</f>
        <v>0</v>
      </c>
      <c r="H772" s="13">
        <f>IF(OR(C772='ჯამი (HIDE)'!$B$11,C772='ჯამი (HIDE)'!$B$12,C772='ჯამი (HIDE)'!$B$13,C772='ჯამი (HIDE)'!$B$14),"",D772-G772)</f>
        <v>0</v>
      </c>
      <c r="I772" s="26" t="str">
        <f>IF(AND(D772=0,G772=0),"",IF(OR(C772='ჯამი (HIDE)'!$B$11,C772='ჯამი (HIDE)'!$B$12,C772='ჯამი (HIDE)'!$B$13,C772='ჯამი (HIDE)'!$B$14),"",G772/D772))</f>
        <v/>
      </c>
    </row>
    <row r="773" spans="1:9" ht="16.5" hidden="1" thickTop="1" thickBot="1">
      <c r="A773" t="s">
        <v>199</v>
      </c>
      <c r="B773" s="33"/>
      <c r="C773" s="5" t="s">
        <v>14</v>
      </c>
      <c r="D773" s="13">
        <v>0</v>
      </c>
      <c r="E773" s="13"/>
      <c r="F773" s="13">
        <f>'დაავადებათა კონტროლი'!F137</f>
        <v>0</v>
      </c>
      <c r="G773" s="13">
        <f t="shared" si="155"/>
        <v>0</v>
      </c>
      <c r="H773" s="13">
        <f>IF(OR(C773='ჯამი (HIDE)'!$B$11,C773='ჯამი (HIDE)'!$B$12,C773='ჯამი (HIDE)'!$B$13,C773='ჯამი (HIDE)'!$B$14),"",D773-G773)</f>
        <v>0</v>
      </c>
      <c r="I773" s="26" t="str">
        <f>IF(AND(D773=0,G773=0),"",IF(OR(C773='ჯამი (HIDE)'!$B$11,C773='ჯამი (HIDE)'!$B$12,C773='ჯამი (HIDE)'!$B$13,C773='ჯამი (HIDE)'!$B$14),"",G773/D773))</f>
        <v/>
      </c>
    </row>
    <row r="774" spans="1:9" ht="16.5" hidden="1" thickTop="1" thickBot="1">
      <c r="A774" t="s">
        <v>199</v>
      </c>
      <c r="B774" s="35"/>
      <c r="C774" s="9" t="s">
        <v>15</v>
      </c>
      <c r="D774" s="15">
        <v>0</v>
      </c>
      <c r="E774" s="15"/>
      <c r="F774" s="15">
        <f>'დაავადებათა კონტროლი'!F138</f>
        <v>0</v>
      </c>
      <c r="G774" s="15">
        <f t="shared" si="155"/>
        <v>0</v>
      </c>
      <c r="H774" s="15">
        <f>IF(OR(C774='ჯამი (HIDE)'!$B$11,C774='ჯამი (HIDE)'!$B$12,C774='ჯამი (HIDE)'!$B$13,C774='ჯამი (HIDE)'!$B$14),"",D774-G774)</f>
        <v>0</v>
      </c>
      <c r="I774" s="28" t="str">
        <f>IF(AND(D774=0,G774=0),"",IF(OR(C774='ჯამი (HIDE)'!$B$11,C774='ჯამი (HIDE)'!$B$12,C774='ჯამი (HIDE)'!$B$13,C774='ჯამი (HIDE)'!$B$14),"",G774/D774))</f>
        <v/>
      </c>
    </row>
    <row r="775" spans="1:9" ht="31.5" customHeight="1" thickTop="1" thickBot="1">
      <c r="A775" t="str">
        <f t="shared" ref="A775" si="156">IF(OR(D775&lt;&gt;0,G775&lt;&gt;0,),"a","b")</f>
        <v>a</v>
      </c>
      <c r="B775" s="2" t="s">
        <v>132</v>
      </c>
      <c r="C775" s="30" t="s">
        <v>133</v>
      </c>
      <c r="D775" s="3">
        <v>939500</v>
      </c>
      <c r="E775" s="3">
        <f>SUM(E776,E784,E785,E786)</f>
        <v>355435.12</v>
      </c>
      <c r="F775" s="3">
        <f>სააგენტო!F307</f>
        <v>592565</v>
      </c>
      <c r="G775" s="3">
        <f t="shared" si="155"/>
        <v>948000.12</v>
      </c>
      <c r="H775" s="3">
        <f>IF(OR(C775='ჯამი (HIDE)'!$B$11,C775='ჯამი (HIDE)'!$B$12,C775='ჯამი (HIDE)'!$B$13,C775='ჯამი (HIDE)'!$B$14),"",D775-G775)</f>
        <v>-8500.1199999999953</v>
      </c>
      <c r="I775" s="25">
        <f>IF(AND(D775=0,G775=0),"",IF(OR(C775='ჯამი (HIDE)'!$B$11,C775='ჯამი (HIDE)'!$B$12,C775='ჯამი (HIDE)'!$B$13,C775='ჯამი (HIDE)'!$B$14),"",G775/D775))</f>
        <v>1.0090474933475253</v>
      </c>
    </row>
    <row r="776" spans="1:9" ht="16.5" hidden="1" thickTop="1" thickBot="1">
      <c r="A776" t="s">
        <v>199</v>
      </c>
      <c r="B776" s="33"/>
      <c r="C776" s="5" t="s">
        <v>5</v>
      </c>
      <c r="D776" s="13">
        <v>939500</v>
      </c>
      <c r="E776" s="13">
        <f>SUM(E777:E783)</f>
        <v>355435.12</v>
      </c>
      <c r="F776" s="13">
        <f>სააგენტო!F308</f>
        <v>592565</v>
      </c>
      <c r="G776" s="13">
        <f t="shared" si="155"/>
        <v>948000.12</v>
      </c>
      <c r="H776" s="13">
        <f>IF(OR(C776='ჯამი (HIDE)'!$B$11,C776='ჯამი (HIDE)'!$B$12,C776='ჯამი (HIDE)'!$B$13,C776='ჯამი (HIDE)'!$B$14),"",D776-G776)</f>
        <v>-8500.1199999999953</v>
      </c>
      <c r="I776" s="26">
        <f>IF(AND(D776=0,G776=0),"",IF(OR(C776='ჯამი (HIDE)'!$B$11,C776='ჯამი (HIDE)'!$B$12,C776='ჯამი (HIDE)'!$B$13,C776='ჯამი (HIDE)'!$B$14),"",G776/D776))</f>
        <v>1.0090474933475253</v>
      </c>
    </row>
    <row r="777" spans="1:9" ht="16.5" hidden="1" thickTop="1" thickBot="1">
      <c r="A777" t="s">
        <v>199</v>
      </c>
      <c r="B777" s="34"/>
      <c r="C777" s="7" t="s">
        <v>6</v>
      </c>
      <c r="D777" s="14">
        <v>0</v>
      </c>
      <c r="E777" s="14"/>
      <c r="F777" s="14">
        <f>სააგენტო!F309</f>
        <v>0</v>
      </c>
      <c r="G777" s="14">
        <f t="shared" si="155"/>
        <v>0</v>
      </c>
      <c r="H777" s="14">
        <f>IF(OR(C777='ჯამი (HIDE)'!$B$11,C777='ჯამი (HIDE)'!$B$12,C777='ჯამი (HIDE)'!$B$13,C777='ჯამი (HIDE)'!$B$14),"",D777-G777)</f>
        <v>0</v>
      </c>
      <c r="I777" s="27" t="str">
        <f>IF(AND(D777=0,G777=0),"",IF(OR(C777='ჯამი (HIDE)'!$B$11,C777='ჯამი (HIDE)'!$B$12,C777='ჯამი (HIDE)'!$B$13,C777='ჯამი (HIDE)'!$B$14),"",G777/D777))</f>
        <v/>
      </c>
    </row>
    <row r="778" spans="1:9" ht="16.5" hidden="1" thickTop="1" thickBot="1">
      <c r="A778" t="s">
        <v>199</v>
      </c>
      <c r="B778" s="34"/>
      <c r="C778" s="7" t="s">
        <v>7</v>
      </c>
      <c r="D778" s="14">
        <v>9000</v>
      </c>
      <c r="E778" s="14">
        <v>6000</v>
      </c>
      <c r="F778" s="14">
        <f>სააგენტო!F310</f>
        <v>3000</v>
      </c>
      <c r="G778" s="14">
        <f t="shared" si="155"/>
        <v>9000</v>
      </c>
      <c r="H778" s="14">
        <f>IF(OR(C778='ჯამი (HIDE)'!$B$11,C778='ჯამი (HIDE)'!$B$12,C778='ჯამი (HIDE)'!$B$13,C778='ჯამი (HIDE)'!$B$14),"",D778-G778)</f>
        <v>0</v>
      </c>
      <c r="I778" s="27">
        <f>IF(AND(D778=0,G778=0),"",IF(OR(C778='ჯამი (HIDE)'!$B$11,C778='ჯამი (HIDE)'!$B$12,C778='ჯამი (HIDE)'!$B$13,C778='ჯამი (HIDE)'!$B$14),"",G778/D778))</f>
        <v>1</v>
      </c>
    </row>
    <row r="779" spans="1:9" ht="16.5" hidden="1" thickTop="1" thickBot="1">
      <c r="A779" t="s">
        <v>199</v>
      </c>
      <c r="B779" s="34"/>
      <c r="C779" s="7" t="s">
        <v>8</v>
      </c>
      <c r="D779" s="14">
        <v>0</v>
      </c>
      <c r="E779" s="14"/>
      <c r="F779" s="14">
        <f>სააგენტო!F311</f>
        <v>0</v>
      </c>
      <c r="G779" s="14">
        <f t="shared" si="155"/>
        <v>0</v>
      </c>
      <c r="H779" s="14">
        <f>IF(OR(C779='ჯამი (HIDE)'!$B$11,C779='ჯამი (HIDE)'!$B$12,C779='ჯამი (HIDE)'!$B$13,C779='ჯამი (HIDE)'!$B$14),"",D779-G779)</f>
        <v>0</v>
      </c>
      <c r="I779" s="27" t="str">
        <f>IF(AND(D779=0,G779=0),"",IF(OR(C779='ჯამი (HIDE)'!$B$11,C779='ჯამი (HIDE)'!$B$12,C779='ჯამი (HIDE)'!$B$13,C779='ჯამი (HIDE)'!$B$14),"",G779/D779))</f>
        <v/>
      </c>
    </row>
    <row r="780" spans="1:9" ht="16.5" hidden="1" thickTop="1" thickBot="1">
      <c r="A780" t="s">
        <v>199</v>
      </c>
      <c r="B780" s="34"/>
      <c r="C780" s="7" t="s">
        <v>9</v>
      </c>
      <c r="D780" s="14">
        <v>0</v>
      </c>
      <c r="E780" s="14"/>
      <c r="F780" s="14">
        <f>სააგენტო!F312</f>
        <v>0</v>
      </c>
      <c r="G780" s="14">
        <f t="shared" si="155"/>
        <v>0</v>
      </c>
      <c r="H780" s="14">
        <f>IF(OR(C780='ჯამი (HIDE)'!$B$11,C780='ჯამი (HIDE)'!$B$12,C780='ჯამი (HIDE)'!$B$13,C780='ჯამი (HIDE)'!$B$14),"",D780-G780)</f>
        <v>0</v>
      </c>
      <c r="I780" s="27" t="str">
        <f>IF(AND(D780=0,G780=0),"",IF(OR(C780='ჯამი (HIDE)'!$B$11,C780='ჯამი (HIDE)'!$B$12,C780='ჯამი (HIDE)'!$B$13,C780='ჯამი (HIDE)'!$B$14),"",G780/D780))</f>
        <v/>
      </c>
    </row>
    <row r="781" spans="1:9" ht="16.5" hidden="1" thickTop="1" thickBot="1">
      <c r="A781" t="s">
        <v>199</v>
      </c>
      <c r="B781" s="34"/>
      <c r="C781" s="7" t="s">
        <v>10</v>
      </c>
      <c r="D781" s="14">
        <v>0</v>
      </c>
      <c r="E781" s="14"/>
      <c r="F781" s="14">
        <f>სააგენტო!F313</f>
        <v>0</v>
      </c>
      <c r="G781" s="14">
        <f t="shared" si="155"/>
        <v>0</v>
      </c>
      <c r="H781" s="14">
        <f>IF(OR(C781='ჯამი (HIDE)'!$B$11,C781='ჯამი (HIDE)'!$B$12,C781='ჯამი (HIDE)'!$B$13,C781='ჯამი (HIDE)'!$B$14),"",D781-G781)</f>
        <v>0</v>
      </c>
      <c r="I781" s="27" t="str">
        <f>IF(AND(D781=0,G781=0),"",IF(OR(C781='ჯამი (HIDE)'!$B$11,C781='ჯამი (HIDE)'!$B$12,C781='ჯამი (HIDE)'!$B$13,C781='ჯამი (HIDE)'!$B$14),"",G781/D781))</f>
        <v/>
      </c>
    </row>
    <row r="782" spans="1:9" ht="16.5" hidden="1" thickTop="1" thickBot="1">
      <c r="A782" t="s">
        <v>199</v>
      </c>
      <c r="B782" s="34"/>
      <c r="C782" s="7" t="s">
        <v>11</v>
      </c>
      <c r="D782" s="14">
        <v>930500</v>
      </c>
      <c r="E782" s="38">
        <v>349435.12</v>
      </c>
      <c r="F782" s="14">
        <f>სააგენტო!F314</f>
        <v>589565</v>
      </c>
      <c r="G782" s="14">
        <f t="shared" si="155"/>
        <v>939000.12</v>
      </c>
      <c r="H782" s="14">
        <f>IF(OR(C782='ჯამი (HIDE)'!$B$11,C782='ჯამი (HIDE)'!$B$12,C782='ჯამი (HIDE)'!$B$13,C782='ჯამი (HIDE)'!$B$14),"",D782-G782)</f>
        <v>-8500.1199999999953</v>
      </c>
      <c r="I782" s="27">
        <f>IF(AND(D782=0,G782=0),"",IF(OR(C782='ჯამი (HIDE)'!$B$11,C782='ჯამი (HIDE)'!$B$12,C782='ჯამი (HIDE)'!$B$13,C782='ჯამი (HIDE)'!$B$14),"",G782/D782))</f>
        <v>1.0091350026867276</v>
      </c>
    </row>
    <row r="783" spans="1:9" ht="16.5" hidden="1" thickTop="1" thickBot="1">
      <c r="A783" t="s">
        <v>199</v>
      </c>
      <c r="B783" s="34"/>
      <c r="C783" s="7" t="s">
        <v>12</v>
      </c>
      <c r="D783" s="14">
        <v>0</v>
      </c>
      <c r="E783" s="14"/>
      <c r="F783" s="14">
        <f>სააგენტო!F315</f>
        <v>0</v>
      </c>
      <c r="G783" s="14">
        <f t="shared" si="155"/>
        <v>0</v>
      </c>
      <c r="H783" s="14">
        <f>IF(OR(C783='ჯამი (HIDE)'!$B$11,C783='ჯამი (HIDE)'!$B$12,C783='ჯამი (HIDE)'!$B$13,C783='ჯამი (HIDE)'!$B$14),"",D783-G783)</f>
        <v>0</v>
      </c>
      <c r="I783" s="27" t="str">
        <f>IF(AND(D783=0,G783=0),"",IF(OR(C783='ჯამი (HIDE)'!$B$11,C783='ჯამი (HIDE)'!$B$12,C783='ჯამი (HIDE)'!$B$13,C783='ჯამი (HIDE)'!$B$14),"",G783/D783))</f>
        <v/>
      </c>
    </row>
    <row r="784" spans="1:9" ht="16.5" hidden="1" thickTop="1" thickBot="1">
      <c r="A784" t="s">
        <v>199</v>
      </c>
      <c r="B784" s="33"/>
      <c r="C784" s="5" t="s">
        <v>13</v>
      </c>
      <c r="D784" s="13">
        <v>0</v>
      </c>
      <c r="E784" s="13"/>
      <c r="F784" s="13">
        <f>სააგენტო!F316</f>
        <v>0</v>
      </c>
      <c r="G784" s="13">
        <f t="shared" si="155"/>
        <v>0</v>
      </c>
      <c r="H784" s="13">
        <f>IF(OR(C784='ჯამი (HIDE)'!$B$11,C784='ჯამი (HIDE)'!$B$12,C784='ჯამი (HIDE)'!$B$13,C784='ჯამი (HIDE)'!$B$14),"",D784-G784)</f>
        <v>0</v>
      </c>
      <c r="I784" s="26" t="str">
        <f>IF(AND(D784=0,G784=0),"",IF(OR(C784='ჯამი (HIDE)'!$B$11,C784='ჯამი (HIDE)'!$B$12,C784='ჯამი (HIDE)'!$B$13,C784='ჯამი (HIDE)'!$B$14),"",G784/D784))</f>
        <v/>
      </c>
    </row>
    <row r="785" spans="1:9" ht="16.5" hidden="1" thickTop="1" thickBot="1">
      <c r="A785" t="s">
        <v>199</v>
      </c>
      <c r="B785" s="33"/>
      <c r="C785" s="5" t="s">
        <v>14</v>
      </c>
      <c r="D785" s="13">
        <v>0</v>
      </c>
      <c r="E785" s="13"/>
      <c r="F785" s="13">
        <f>სააგენტო!F317</f>
        <v>0</v>
      </c>
      <c r="G785" s="13">
        <f t="shared" si="155"/>
        <v>0</v>
      </c>
      <c r="H785" s="13">
        <f>IF(OR(C785='ჯამი (HIDE)'!$B$11,C785='ჯამი (HIDE)'!$B$12,C785='ჯამი (HIDE)'!$B$13,C785='ჯამი (HIDE)'!$B$14),"",D785-G785)</f>
        <v>0</v>
      </c>
      <c r="I785" s="26" t="str">
        <f>IF(AND(D785=0,G785=0),"",IF(OR(C785='ჯამი (HIDE)'!$B$11,C785='ჯამი (HIDE)'!$B$12,C785='ჯამი (HIDE)'!$B$13,C785='ჯამი (HIDE)'!$B$14),"",G785/D785))</f>
        <v/>
      </c>
    </row>
    <row r="786" spans="1:9" ht="16.5" hidden="1" thickTop="1" thickBot="1">
      <c r="A786" t="s">
        <v>199</v>
      </c>
      <c r="B786" s="35"/>
      <c r="C786" s="9" t="s">
        <v>15</v>
      </c>
      <c r="D786" s="15">
        <v>0</v>
      </c>
      <c r="E786" s="15"/>
      <c r="F786" s="15">
        <f>სააგენტო!F318</f>
        <v>0</v>
      </c>
      <c r="G786" s="15">
        <f t="shared" si="155"/>
        <v>0</v>
      </c>
      <c r="H786" s="15">
        <f>IF(OR(C786='ჯამი (HIDE)'!$B$11,C786='ჯამი (HIDE)'!$B$12,C786='ჯამი (HIDE)'!$B$13,C786='ჯამი (HIDE)'!$B$14),"",D786-G786)</f>
        <v>0</v>
      </c>
      <c r="I786" s="28" t="str">
        <f>IF(AND(D786=0,G786=0),"",IF(OR(C786='ჯამი (HIDE)'!$B$11,C786='ჯამი (HIDE)'!$B$12,C786='ჯამი (HIDE)'!$B$13,C786='ჯამი (HIDE)'!$B$14),"",G786/D786))</f>
        <v/>
      </c>
    </row>
    <row r="787" spans="1:9" ht="31.5" customHeight="1" thickTop="1" thickBot="1">
      <c r="A787" t="str">
        <f t="shared" ref="A787" si="157">IF(OR(D787&lt;&gt;0,G787&lt;&gt;0,),"a","b")</f>
        <v>a</v>
      </c>
      <c r="B787" s="2" t="s">
        <v>134</v>
      </c>
      <c r="C787" s="24" t="s">
        <v>135</v>
      </c>
      <c r="D787" s="3">
        <v>50000</v>
      </c>
      <c r="E787" s="3">
        <f>SUM(E788,E796,E797,E798)</f>
        <v>0</v>
      </c>
      <c r="F787" s="3">
        <f>'დაავადებათა კონტროლი'!F139</f>
        <v>30000</v>
      </c>
      <c r="G787" s="3">
        <f t="shared" si="155"/>
        <v>30000</v>
      </c>
      <c r="H787" s="3">
        <f>IF(OR(C787='ჯამი (HIDE)'!$B$11,C787='ჯამი (HIDE)'!$B$12,C787='ჯამი (HIDE)'!$B$13,C787='ჯამი (HIDE)'!$B$14),"",D787-G787)</f>
        <v>20000</v>
      </c>
      <c r="I787" s="25">
        <f>IF(AND(D787=0,G787=0),"",IF(OR(C787='ჯამი (HIDE)'!$B$11,C787='ჯამი (HIDE)'!$B$12,C787='ჯამი (HIDE)'!$B$13,C787='ჯამი (HIDE)'!$B$14),"",G787/D787))</f>
        <v>0.6</v>
      </c>
    </row>
    <row r="788" spans="1:9" ht="16.5" hidden="1" thickTop="1" thickBot="1">
      <c r="A788" t="s">
        <v>199</v>
      </c>
      <c r="B788" s="33"/>
      <c r="C788" s="5" t="s">
        <v>5</v>
      </c>
      <c r="D788" s="13">
        <v>50000</v>
      </c>
      <c r="E788" s="13">
        <f>SUM(E789:E795)</f>
        <v>0</v>
      </c>
      <c r="F788" s="13">
        <f>'დაავადებათა კონტროლი'!F140</f>
        <v>30000</v>
      </c>
      <c r="G788" s="13">
        <f t="shared" si="155"/>
        <v>30000</v>
      </c>
      <c r="H788" s="13">
        <f>IF(OR(C788='ჯამი (HIDE)'!$B$11,C788='ჯამი (HIDE)'!$B$12,C788='ჯამი (HIDE)'!$B$13,C788='ჯამი (HIDE)'!$B$14),"",D788-G788)</f>
        <v>20000</v>
      </c>
      <c r="I788" s="26">
        <f>IF(AND(D788=0,G788=0),"",IF(OR(C788='ჯამი (HIDE)'!$B$11,C788='ჯამი (HIDE)'!$B$12,C788='ჯამი (HIDE)'!$B$13,C788='ჯამი (HIDE)'!$B$14),"",G788/D788))</f>
        <v>0.6</v>
      </c>
    </row>
    <row r="789" spans="1:9" ht="16.5" hidden="1" thickTop="1" thickBot="1">
      <c r="A789" t="s">
        <v>199</v>
      </c>
      <c r="B789" s="34"/>
      <c r="C789" s="7" t="s">
        <v>6</v>
      </c>
      <c r="D789" s="14">
        <v>0</v>
      </c>
      <c r="E789" s="14"/>
      <c r="F789" s="14">
        <f>'დაავადებათა კონტროლი'!F141</f>
        <v>0</v>
      </c>
      <c r="G789" s="14">
        <f t="shared" si="155"/>
        <v>0</v>
      </c>
      <c r="H789" s="14">
        <f>IF(OR(C789='ჯამი (HIDE)'!$B$11,C789='ჯამი (HIDE)'!$B$12,C789='ჯამი (HIDE)'!$B$13,C789='ჯამი (HIDE)'!$B$14),"",D789-G789)</f>
        <v>0</v>
      </c>
      <c r="I789" s="27" t="str">
        <f>IF(AND(D789=0,G789=0),"",IF(OR(C789='ჯამი (HIDE)'!$B$11,C789='ჯამი (HIDE)'!$B$12,C789='ჯამი (HIDE)'!$B$13,C789='ჯამი (HIDE)'!$B$14),"",G789/D789))</f>
        <v/>
      </c>
    </row>
    <row r="790" spans="1:9" ht="16.5" hidden="1" thickTop="1" thickBot="1">
      <c r="A790" t="s">
        <v>199</v>
      </c>
      <c r="B790" s="34"/>
      <c r="C790" s="7" t="s">
        <v>7</v>
      </c>
      <c r="D790" s="14">
        <v>50000</v>
      </c>
      <c r="E790" s="14"/>
      <c r="F790" s="14">
        <f>'დაავადებათა კონტროლი'!F142</f>
        <v>30000</v>
      </c>
      <c r="G790" s="14">
        <f t="shared" si="155"/>
        <v>30000</v>
      </c>
      <c r="H790" s="14">
        <f>IF(OR(C790='ჯამი (HIDE)'!$B$11,C790='ჯამი (HIDE)'!$B$12,C790='ჯამი (HIDE)'!$B$13,C790='ჯამი (HIDE)'!$B$14),"",D790-G790)</f>
        <v>20000</v>
      </c>
      <c r="I790" s="27">
        <f>IF(AND(D790=0,G790=0),"",IF(OR(C790='ჯამი (HIDE)'!$B$11,C790='ჯამი (HIDE)'!$B$12,C790='ჯამი (HIDE)'!$B$13,C790='ჯამი (HIDE)'!$B$14),"",G790/D790))</f>
        <v>0.6</v>
      </c>
    </row>
    <row r="791" spans="1:9" ht="16.5" hidden="1" thickTop="1" thickBot="1">
      <c r="A791" t="s">
        <v>199</v>
      </c>
      <c r="B791" s="34"/>
      <c r="C791" s="7" t="s">
        <v>8</v>
      </c>
      <c r="D791" s="14">
        <v>0</v>
      </c>
      <c r="E791" s="14"/>
      <c r="F791" s="14">
        <f>'დაავადებათა კონტროლი'!F143</f>
        <v>0</v>
      </c>
      <c r="G791" s="14">
        <f t="shared" si="155"/>
        <v>0</v>
      </c>
      <c r="H791" s="14">
        <f>IF(OR(C791='ჯამი (HIDE)'!$B$11,C791='ჯამი (HIDE)'!$B$12,C791='ჯამი (HIDE)'!$B$13,C791='ჯამი (HIDE)'!$B$14),"",D791-G791)</f>
        <v>0</v>
      </c>
      <c r="I791" s="27" t="str">
        <f>IF(AND(D791=0,G791=0),"",IF(OR(C791='ჯამი (HIDE)'!$B$11,C791='ჯამი (HIDE)'!$B$12,C791='ჯამი (HIDE)'!$B$13,C791='ჯამი (HIDE)'!$B$14),"",G791/D791))</f>
        <v/>
      </c>
    </row>
    <row r="792" spans="1:9" ht="16.5" hidden="1" thickTop="1" thickBot="1">
      <c r="A792" t="s">
        <v>199</v>
      </c>
      <c r="B792" s="34"/>
      <c r="C792" s="7" t="s">
        <v>9</v>
      </c>
      <c r="D792" s="14">
        <v>0</v>
      </c>
      <c r="E792" s="14"/>
      <c r="F792" s="14">
        <f>'დაავადებათა კონტროლი'!F144</f>
        <v>0</v>
      </c>
      <c r="G792" s="14">
        <f t="shared" si="155"/>
        <v>0</v>
      </c>
      <c r="H792" s="14">
        <f>IF(OR(C792='ჯამი (HIDE)'!$B$11,C792='ჯამი (HIDE)'!$B$12,C792='ჯამი (HIDE)'!$B$13,C792='ჯამი (HIDE)'!$B$14),"",D792-G792)</f>
        <v>0</v>
      </c>
      <c r="I792" s="27" t="str">
        <f>IF(AND(D792=0,G792=0),"",IF(OR(C792='ჯამი (HIDE)'!$B$11,C792='ჯამი (HIDE)'!$B$12,C792='ჯამი (HIDE)'!$B$13,C792='ჯამი (HIDE)'!$B$14),"",G792/D792))</f>
        <v/>
      </c>
    </row>
    <row r="793" spans="1:9" ht="16.5" hidden="1" thickTop="1" thickBot="1">
      <c r="A793" t="s">
        <v>199</v>
      </c>
      <c r="B793" s="34"/>
      <c r="C793" s="7" t="s">
        <v>10</v>
      </c>
      <c r="D793" s="14">
        <v>0</v>
      </c>
      <c r="E793" s="14"/>
      <c r="F793" s="14">
        <f>'დაავადებათა კონტროლი'!F145</f>
        <v>0</v>
      </c>
      <c r="G793" s="14">
        <f t="shared" si="155"/>
        <v>0</v>
      </c>
      <c r="H793" s="14">
        <f>IF(OR(C793='ჯამი (HIDE)'!$B$11,C793='ჯამი (HIDE)'!$B$12,C793='ჯამი (HIDE)'!$B$13,C793='ჯამი (HIDE)'!$B$14),"",D793-G793)</f>
        <v>0</v>
      </c>
      <c r="I793" s="27" t="str">
        <f>IF(AND(D793=0,G793=0),"",IF(OR(C793='ჯამი (HIDE)'!$B$11,C793='ჯამი (HIDE)'!$B$12,C793='ჯამი (HIDE)'!$B$13,C793='ჯამი (HIDE)'!$B$14),"",G793/D793))</f>
        <v/>
      </c>
    </row>
    <row r="794" spans="1:9" ht="16.5" hidden="1" thickTop="1" thickBot="1">
      <c r="A794" t="s">
        <v>199</v>
      </c>
      <c r="B794" s="34"/>
      <c r="C794" s="7" t="s">
        <v>11</v>
      </c>
      <c r="D794" s="14">
        <v>0</v>
      </c>
      <c r="E794" s="14"/>
      <c r="F794" s="14">
        <f>'დაავადებათა კონტროლი'!F146</f>
        <v>0</v>
      </c>
      <c r="G794" s="14">
        <f t="shared" si="155"/>
        <v>0</v>
      </c>
      <c r="H794" s="14">
        <f>IF(OR(C794='ჯამი (HIDE)'!$B$11,C794='ჯამი (HIDE)'!$B$12,C794='ჯამი (HIDE)'!$B$13,C794='ჯამი (HIDE)'!$B$14),"",D794-G794)</f>
        <v>0</v>
      </c>
      <c r="I794" s="27" t="str">
        <f>IF(AND(D794=0,G794=0),"",IF(OR(C794='ჯამი (HIDE)'!$B$11,C794='ჯამი (HIDE)'!$B$12,C794='ჯამი (HIDE)'!$B$13,C794='ჯამი (HIDE)'!$B$14),"",G794/D794))</f>
        <v/>
      </c>
    </row>
    <row r="795" spans="1:9" ht="16.5" hidden="1" thickTop="1" thickBot="1">
      <c r="A795" t="s">
        <v>199</v>
      </c>
      <c r="B795" s="34"/>
      <c r="C795" s="7" t="s">
        <v>12</v>
      </c>
      <c r="D795" s="14">
        <v>0</v>
      </c>
      <c r="E795" s="14"/>
      <c r="F795" s="14">
        <f>'დაავადებათა კონტროლი'!F147</f>
        <v>0</v>
      </c>
      <c r="G795" s="14">
        <f t="shared" si="155"/>
        <v>0</v>
      </c>
      <c r="H795" s="14">
        <f>IF(OR(C795='ჯამი (HIDE)'!$B$11,C795='ჯამი (HIDE)'!$B$12,C795='ჯამი (HIDE)'!$B$13,C795='ჯამი (HIDE)'!$B$14),"",D795-G795)</f>
        <v>0</v>
      </c>
      <c r="I795" s="27" t="str">
        <f>IF(AND(D795=0,G795=0),"",IF(OR(C795='ჯამი (HIDE)'!$B$11,C795='ჯამი (HIDE)'!$B$12,C795='ჯამი (HIDE)'!$B$13,C795='ჯამი (HIDE)'!$B$14),"",G795/D795))</f>
        <v/>
      </c>
    </row>
    <row r="796" spans="1:9" ht="16.5" hidden="1" thickTop="1" thickBot="1">
      <c r="A796" t="s">
        <v>199</v>
      </c>
      <c r="B796" s="33"/>
      <c r="C796" s="5" t="s">
        <v>13</v>
      </c>
      <c r="D796" s="13">
        <v>0</v>
      </c>
      <c r="E796" s="13"/>
      <c r="F796" s="13">
        <f>'დაავადებათა კონტროლი'!F148</f>
        <v>0</v>
      </c>
      <c r="G796" s="13">
        <f t="shared" si="155"/>
        <v>0</v>
      </c>
      <c r="H796" s="13">
        <f>IF(OR(C796='ჯამი (HIDE)'!$B$11,C796='ჯამი (HIDE)'!$B$12,C796='ჯამი (HIDE)'!$B$13,C796='ჯამი (HIDE)'!$B$14),"",D796-G796)</f>
        <v>0</v>
      </c>
      <c r="I796" s="26" t="str">
        <f>IF(AND(D796=0,G796=0),"",IF(OR(C796='ჯამი (HIDE)'!$B$11,C796='ჯამი (HIDE)'!$B$12,C796='ჯამი (HIDE)'!$B$13,C796='ჯამი (HIDE)'!$B$14),"",G796/D796))</f>
        <v/>
      </c>
    </row>
    <row r="797" spans="1:9" ht="16.5" hidden="1" thickTop="1" thickBot="1">
      <c r="A797" t="s">
        <v>199</v>
      </c>
      <c r="B797" s="33"/>
      <c r="C797" s="5" t="s">
        <v>14</v>
      </c>
      <c r="D797" s="13">
        <v>0</v>
      </c>
      <c r="E797" s="13"/>
      <c r="F797" s="13">
        <f>'დაავადებათა კონტროლი'!F149</f>
        <v>0</v>
      </c>
      <c r="G797" s="13">
        <f t="shared" si="155"/>
        <v>0</v>
      </c>
      <c r="H797" s="13">
        <f>IF(OR(C797='ჯამი (HIDE)'!$B$11,C797='ჯამი (HIDE)'!$B$12,C797='ჯამი (HIDE)'!$B$13,C797='ჯამი (HIDE)'!$B$14),"",D797-G797)</f>
        <v>0</v>
      </c>
      <c r="I797" s="26" t="str">
        <f>IF(AND(D797=0,G797=0),"",IF(OR(C797='ჯამი (HIDE)'!$B$11,C797='ჯამი (HIDE)'!$B$12,C797='ჯამი (HIDE)'!$B$13,C797='ჯამი (HIDE)'!$B$14),"",G797/D797))</f>
        <v/>
      </c>
    </row>
    <row r="798" spans="1:9" ht="16.5" hidden="1" thickTop="1" thickBot="1">
      <c r="A798" t="s">
        <v>199</v>
      </c>
      <c r="B798" s="35"/>
      <c r="C798" s="9" t="s">
        <v>15</v>
      </c>
      <c r="D798" s="15">
        <v>0</v>
      </c>
      <c r="E798" s="15"/>
      <c r="F798" s="15">
        <f>'დაავადებათა კონტროლი'!F150</f>
        <v>0</v>
      </c>
      <c r="G798" s="15">
        <f t="shared" si="155"/>
        <v>0</v>
      </c>
      <c r="H798" s="15">
        <f>IF(OR(C798='ჯამი (HIDE)'!$B$11,C798='ჯამი (HIDE)'!$B$12,C798='ჯამი (HIDE)'!$B$13,C798='ჯამი (HIDE)'!$B$14),"",D798-G798)</f>
        <v>0</v>
      </c>
      <c r="I798" s="28" t="str">
        <f>IF(AND(D798=0,G798=0),"",IF(OR(C798='ჯამი (HIDE)'!$B$11,C798='ჯამი (HIDE)'!$B$12,C798='ჯამი (HIDE)'!$B$13,C798='ჯამი (HIDE)'!$B$14),"",G798/D798))</f>
        <v/>
      </c>
    </row>
    <row r="799" spans="1:9" ht="31.5" customHeight="1" thickTop="1" thickBot="1">
      <c r="A799" t="str">
        <f t="shared" ref="A799" si="158">IF(OR(D799&lt;&gt;0,G799&lt;&gt;0,),"a","b")</f>
        <v>a</v>
      </c>
      <c r="B799" s="2" t="s">
        <v>136</v>
      </c>
      <c r="C799" s="24" t="s">
        <v>137</v>
      </c>
      <c r="D799" s="3">
        <v>5500000</v>
      </c>
      <c r="E799" s="3">
        <f>SUM(E800,E808,E809,E810)</f>
        <v>320634.17</v>
      </c>
      <c r="F799" s="3">
        <f>სააგენტო!F319</f>
        <v>568865.81999999995</v>
      </c>
      <c r="G799" s="3">
        <f t="shared" si="155"/>
        <v>889499.99</v>
      </c>
      <c r="H799" s="3">
        <f>IF(OR(C799='ჯამი (HIDE)'!$B$11,C799='ჯამი (HIDE)'!$B$12,C799='ჯამი (HIDE)'!$B$13,C799='ჯამი (HIDE)'!$B$14),"",D799-G799)</f>
        <v>4610500.01</v>
      </c>
      <c r="I799" s="25">
        <f>IF(AND(D799=0,G799=0),"",IF(OR(C799='ჯამი (HIDE)'!$B$11,C799='ჯამი (HIDE)'!$B$12,C799='ჯამი (HIDE)'!$B$13,C799='ჯამი (HIDE)'!$B$14),"",G799/D799))</f>
        <v>0.16172727090909092</v>
      </c>
    </row>
    <row r="800" spans="1:9" ht="16.5" hidden="1" thickTop="1" thickBot="1">
      <c r="A800" t="s">
        <v>199</v>
      </c>
      <c r="B800" s="33"/>
      <c r="C800" s="5" t="s">
        <v>5</v>
      </c>
      <c r="D800" s="13">
        <v>5500000</v>
      </c>
      <c r="E800" s="13">
        <f>SUM(E801:E807)</f>
        <v>320634.17</v>
      </c>
      <c r="F800" s="13">
        <f>სააგენტო!F320</f>
        <v>568865.81999999995</v>
      </c>
      <c r="G800" s="13">
        <f t="shared" si="155"/>
        <v>889499.99</v>
      </c>
      <c r="H800" s="13">
        <f>IF(OR(C800='ჯამი (HIDE)'!$B$11,C800='ჯამი (HIDE)'!$B$12,C800='ჯამი (HIDE)'!$B$13,C800='ჯამი (HIDE)'!$B$14),"",D800-G800)</f>
        <v>4610500.01</v>
      </c>
      <c r="I800" s="26">
        <f>IF(AND(D800=0,G800=0),"",IF(OR(C800='ჯამი (HIDE)'!$B$11,C800='ჯამი (HIDE)'!$B$12,C800='ჯამი (HIDE)'!$B$13,C800='ჯამი (HIDE)'!$B$14),"",G800/D800))</f>
        <v>0.16172727090909092</v>
      </c>
    </row>
    <row r="801" spans="1:9" ht="16.5" hidden="1" thickTop="1" thickBot="1">
      <c r="A801" t="s">
        <v>199</v>
      </c>
      <c r="B801" s="34"/>
      <c r="C801" s="7" t="s">
        <v>6</v>
      </c>
      <c r="D801" s="14">
        <v>0</v>
      </c>
      <c r="E801" s="14"/>
      <c r="F801" s="14">
        <f>სააგენტო!F321</f>
        <v>0</v>
      </c>
      <c r="G801" s="14">
        <f t="shared" si="155"/>
        <v>0</v>
      </c>
      <c r="H801" s="14">
        <f>IF(OR(C801='ჯამი (HIDE)'!$B$11,C801='ჯამი (HIDE)'!$B$12,C801='ჯამი (HIDE)'!$B$13,C801='ჯამი (HIDE)'!$B$14),"",D801-G801)</f>
        <v>0</v>
      </c>
      <c r="I801" s="27" t="str">
        <f>IF(AND(D801=0,G801=0),"",IF(OR(C801='ჯამი (HIDE)'!$B$11,C801='ჯამი (HIDE)'!$B$12,C801='ჯამი (HIDE)'!$B$13,C801='ჯამი (HIDE)'!$B$14),"",G801/D801))</f>
        <v/>
      </c>
    </row>
    <row r="802" spans="1:9" ht="16.5" hidden="1" thickTop="1" thickBot="1">
      <c r="A802" t="s">
        <v>199</v>
      </c>
      <c r="B802" s="34"/>
      <c r="C802" s="7" t="s">
        <v>7</v>
      </c>
      <c r="D802" s="14">
        <v>43000</v>
      </c>
      <c r="E802" s="14">
        <v>26397.18</v>
      </c>
      <c r="F802" s="14">
        <f>სააგენტო!F322</f>
        <v>16602.82</v>
      </c>
      <c r="G802" s="14">
        <f t="shared" si="155"/>
        <v>43000</v>
      </c>
      <c r="H802" s="14">
        <f>IF(OR(C802='ჯამი (HIDE)'!$B$11,C802='ჯამი (HIDE)'!$B$12,C802='ჯამი (HIDE)'!$B$13,C802='ჯამი (HIDE)'!$B$14),"",D802-G802)</f>
        <v>0</v>
      </c>
      <c r="I802" s="27">
        <f>IF(AND(D802=0,G802=0),"",IF(OR(C802='ჯამი (HIDE)'!$B$11,C802='ჯამი (HIDE)'!$B$12,C802='ჯამი (HIDE)'!$B$13,C802='ჯამი (HIDE)'!$B$14),"",G802/D802))</f>
        <v>1</v>
      </c>
    </row>
    <row r="803" spans="1:9" ht="16.5" hidden="1" thickTop="1" thickBot="1">
      <c r="A803" t="s">
        <v>199</v>
      </c>
      <c r="B803" s="34"/>
      <c r="C803" s="7" t="s">
        <v>8</v>
      </c>
      <c r="D803" s="14">
        <v>0</v>
      </c>
      <c r="E803" s="14"/>
      <c r="F803" s="14">
        <f>სააგენტო!F323</f>
        <v>0</v>
      </c>
      <c r="G803" s="14">
        <f t="shared" si="155"/>
        <v>0</v>
      </c>
      <c r="H803" s="14">
        <f>IF(OR(C803='ჯამი (HIDE)'!$B$11,C803='ჯამი (HIDE)'!$B$12,C803='ჯამი (HIDE)'!$B$13,C803='ჯამი (HIDE)'!$B$14),"",D803-G803)</f>
        <v>0</v>
      </c>
      <c r="I803" s="27" t="str">
        <f>IF(AND(D803=0,G803=0),"",IF(OR(C803='ჯამი (HIDE)'!$B$11,C803='ჯამი (HIDE)'!$B$12,C803='ჯამი (HIDE)'!$B$13,C803='ჯამი (HIDE)'!$B$14),"",G803/D803))</f>
        <v/>
      </c>
    </row>
    <row r="804" spans="1:9" ht="16.5" hidden="1" thickTop="1" thickBot="1">
      <c r="A804" t="s">
        <v>199</v>
      </c>
      <c r="B804" s="34"/>
      <c r="C804" s="7" t="s">
        <v>9</v>
      </c>
      <c r="D804" s="14">
        <v>0</v>
      </c>
      <c r="E804" s="14"/>
      <c r="F804" s="14">
        <f>სააგენტო!F324</f>
        <v>0</v>
      </c>
      <c r="G804" s="14">
        <f t="shared" si="155"/>
        <v>0</v>
      </c>
      <c r="H804" s="14">
        <f>IF(OR(C804='ჯამი (HIDE)'!$B$11,C804='ჯამი (HIDE)'!$B$12,C804='ჯამი (HIDE)'!$B$13,C804='ჯამი (HIDE)'!$B$14),"",D804-G804)</f>
        <v>0</v>
      </c>
      <c r="I804" s="27" t="str">
        <f>IF(AND(D804=0,G804=0),"",IF(OR(C804='ჯამი (HIDE)'!$B$11,C804='ჯამი (HIDE)'!$B$12,C804='ჯამი (HIDE)'!$B$13,C804='ჯამი (HIDE)'!$B$14),"",G804/D804))</f>
        <v/>
      </c>
    </row>
    <row r="805" spans="1:9" ht="16.5" hidden="1" thickTop="1" thickBot="1">
      <c r="A805" t="s">
        <v>199</v>
      </c>
      <c r="B805" s="34"/>
      <c r="C805" s="7" t="s">
        <v>10</v>
      </c>
      <c r="D805" s="14">
        <v>0</v>
      </c>
      <c r="E805" s="14"/>
      <c r="F805" s="14">
        <f>სააგენტო!F325</f>
        <v>0</v>
      </c>
      <c r="G805" s="14">
        <f t="shared" si="155"/>
        <v>0</v>
      </c>
      <c r="H805" s="14">
        <f>IF(OR(C805='ჯამი (HIDE)'!$B$11,C805='ჯამი (HIDE)'!$B$12,C805='ჯამი (HIDE)'!$B$13,C805='ჯამი (HIDE)'!$B$14),"",D805-G805)</f>
        <v>0</v>
      </c>
      <c r="I805" s="27" t="str">
        <f>IF(AND(D805=0,G805=0),"",IF(OR(C805='ჯამი (HIDE)'!$B$11,C805='ჯამი (HIDE)'!$B$12,C805='ჯამი (HIDE)'!$B$13,C805='ჯამი (HIDE)'!$B$14),"",G805/D805))</f>
        <v/>
      </c>
    </row>
    <row r="806" spans="1:9" ht="16.5" hidden="1" thickTop="1" thickBot="1">
      <c r="A806" t="s">
        <v>199</v>
      </c>
      <c r="B806" s="34"/>
      <c r="C806" s="7" t="s">
        <v>11</v>
      </c>
      <c r="D806" s="14">
        <v>5457000</v>
      </c>
      <c r="E806" s="14">
        <v>294236.99</v>
      </c>
      <c r="F806" s="14">
        <f>სააგენტო!F326</f>
        <v>552263</v>
      </c>
      <c r="G806" s="14">
        <f t="shared" si="155"/>
        <v>846499.99</v>
      </c>
      <c r="H806" s="14">
        <f>IF(OR(C806='ჯამი (HIDE)'!$B$11,C806='ჯამი (HIDE)'!$B$12,C806='ჯამი (HIDE)'!$B$13,C806='ჯამი (HIDE)'!$B$14),"",D806-G806)</f>
        <v>4610500.01</v>
      </c>
      <c r="I806" s="27">
        <f>IF(AND(D806=0,G806=0),"",IF(OR(C806='ჯამი (HIDE)'!$B$11,C806='ჯამი (HIDE)'!$B$12,C806='ჯამი (HIDE)'!$B$13,C806='ჯამი (HIDE)'!$B$14),"",G806/D806))</f>
        <v>0.15512185999633499</v>
      </c>
    </row>
    <row r="807" spans="1:9" ht="16.5" hidden="1" thickTop="1" thickBot="1">
      <c r="A807" t="s">
        <v>199</v>
      </c>
      <c r="B807" s="34"/>
      <c r="C807" s="7" t="s">
        <v>12</v>
      </c>
      <c r="D807" s="14">
        <v>0</v>
      </c>
      <c r="E807" s="14"/>
      <c r="F807" s="14">
        <f>სააგენტო!F327</f>
        <v>0</v>
      </c>
      <c r="G807" s="14">
        <f t="shared" si="155"/>
        <v>0</v>
      </c>
      <c r="H807" s="14">
        <f>IF(OR(C807='ჯამი (HIDE)'!$B$11,C807='ჯამი (HIDE)'!$B$12,C807='ჯამი (HIDE)'!$B$13,C807='ჯამი (HIDE)'!$B$14),"",D807-G807)</f>
        <v>0</v>
      </c>
      <c r="I807" s="27" t="str">
        <f>IF(AND(D807=0,G807=0),"",IF(OR(C807='ჯამი (HIDE)'!$B$11,C807='ჯამი (HIDE)'!$B$12,C807='ჯამი (HIDE)'!$B$13,C807='ჯამი (HIDE)'!$B$14),"",G807/D807))</f>
        <v/>
      </c>
    </row>
    <row r="808" spans="1:9" ht="16.5" hidden="1" thickTop="1" thickBot="1">
      <c r="A808" t="s">
        <v>199</v>
      </c>
      <c r="B808" s="33"/>
      <c r="C808" s="5" t="s">
        <v>13</v>
      </c>
      <c r="D808" s="13">
        <v>0</v>
      </c>
      <c r="E808" s="13"/>
      <c r="F808" s="13">
        <f>სააგენტო!F328</f>
        <v>0</v>
      </c>
      <c r="G808" s="13">
        <f t="shared" si="155"/>
        <v>0</v>
      </c>
      <c r="H808" s="13">
        <f>IF(OR(C808='ჯამი (HIDE)'!$B$11,C808='ჯამი (HIDE)'!$B$12,C808='ჯამი (HIDE)'!$B$13,C808='ჯამი (HIDE)'!$B$14),"",D808-G808)</f>
        <v>0</v>
      </c>
      <c r="I808" s="26" t="str">
        <f>IF(AND(D808=0,G808=0),"",IF(OR(C808='ჯამი (HIDE)'!$B$11,C808='ჯამი (HIDE)'!$B$12,C808='ჯამი (HIDE)'!$B$13,C808='ჯამი (HIDE)'!$B$14),"",G808/D808))</f>
        <v/>
      </c>
    </row>
    <row r="809" spans="1:9" ht="16.5" hidden="1" thickTop="1" thickBot="1">
      <c r="A809" t="s">
        <v>199</v>
      </c>
      <c r="B809" s="33"/>
      <c r="C809" s="5" t="s">
        <v>14</v>
      </c>
      <c r="D809" s="13">
        <v>0</v>
      </c>
      <c r="E809" s="13"/>
      <c r="F809" s="13">
        <f>სააგენტო!F329</f>
        <v>0</v>
      </c>
      <c r="G809" s="13">
        <f t="shared" si="155"/>
        <v>0</v>
      </c>
      <c r="H809" s="13">
        <f>IF(OR(C809='ჯამი (HIDE)'!$B$11,C809='ჯამი (HIDE)'!$B$12,C809='ჯამი (HIDE)'!$B$13,C809='ჯამი (HIDE)'!$B$14),"",D809-G809)</f>
        <v>0</v>
      </c>
      <c r="I809" s="26" t="str">
        <f>IF(AND(D809=0,G809=0),"",IF(OR(C809='ჯამი (HIDE)'!$B$11,C809='ჯამი (HIDE)'!$B$12,C809='ჯამი (HIDE)'!$B$13,C809='ჯამი (HIDE)'!$B$14),"",G809/D809))</f>
        <v/>
      </c>
    </row>
    <row r="810" spans="1:9" ht="16.5" hidden="1" thickTop="1" thickBot="1">
      <c r="A810" t="s">
        <v>199</v>
      </c>
      <c r="B810" s="35"/>
      <c r="C810" s="9" t="s">
        <v>15</v>
      </c>
      <c r="D810" s="15">
        <v>0</v>
      </c>
      <c r="E810" s="15"/>
      <c r="F810" s="15">
        <f>სააგენტო!F330</f>
        <v>0</v>
      </c>
      <c r="G810" s="15">
        <f t="shared" si="155"/>
        <v>0</v>
      </c>
      <c r="H810" s="15">
        <f>IF(OR(C810='ჯამი (HIDE)'!$B$11,C810='ჯამი (HIDE)'!$B$12,C810='ჯამი (HIDE)'!$B$13,C810='ჯამი (HIDE)'!$B$14),"",D810-G810)</f>
        <v>0</v>
      </c>
      <c r="I810" s="28" t="str">
        <f>IF(AND(D810=0,G810=0),"",IF(OR(C810='ჯამი (HIDE)'!$B$11,C810='ჯამი (HIDE)'!$B$12,C810='ჯამი (HIDE)'!$B$13,C810='ჯამი (HIDE)'!$B$14),"",G810/D810))</f>
        <v/>
      </c>
    </row>
    <row r="811" spans="1:9" ht="31.5" thickTop="1" thickBot="1">
      <c r="A811" t="str">
        <f t="shared" ref="A811" si="159">IF(OR(D811&lt;&gt;0,G811&lt;&gt;0,),"a","b")</f>
        <v>a</v>
      </c>
      <c r="B811" s="2" t="s">
        <v>138</v>
      </c>
      <c r="C811" s="30" t="s">
        <v>139</v>
      </c>
      <c r="D811" s="3">
        <v>37969000</v>
      </c>
      <c r="E811" s="3">
        <f>SUM(E823,E835,E847,E859,E883,E895,E907,E943,E955,E967)</f>
        <v>15567124.18</v>
      </c>
      <c r="F811" s="3">
        <f>SUM(F823,F835,F847,F859,F883,F895,F907,F943,F955,F967)</f>
        <v>17080116.419768788</v>
      </c>
      <c r="G811" s="3">
        <f>E811+F811</f>
        <v>32647240.599768788</v>
      </c>
      <c r="H811" s="3">
        <f>IF(OR(C811='ჯამი (HIDE)'!$B$11,C811='ჯამი (HIDE)'!$B$12,C811='ჯამი (HIDE)'!$B$13,C811='ჯამი (HIDE)'!$B$14),"",D811-G811)</f>
        <v>5321759.4002312124</v>
      </c>
      <c r="I811" s="25">
        <f>IF(AND(D811=0,G811=0),"",IF(OR(C811='ჯამი (HIDE)'!$B$11,C811='ჯამი (HIDE)'!$B$12,C811='ჯამი (HIDE)'!$B$13,C811='ჯამი (HIDE)'!$B$14),"",G811/D811))</f>
        <v>0.85983935841788794</v>
      </c>
    </row>
    <row r="812" spans="1:9" ht="16.5" hidden="1" thickTop="1" thickBot="1">
      <c r="A812" t="s">
        <v>199</v>
      </c>
      <c r="B812" s="33"/>
      <c r="C812" s="5" t="s">
        <v>5</v>
      </c>
      <c r="D812" s="13">
        <v>37691689</v>
      </c>
      <c r="E812" s="13">
        <f t="shared" ref="E812:E822" si="160">SUM(E824,E836,E848,E860,E884,E896,E908,E944,E956,E968)</f>
        <v>15300661.59</v>
      </c>
      <c r="F812" s="13">
        <f t="shared" ref="F812:F822" si="161">SUM(F824,F836,F848,F860,F884,F896,F908,F944,F956,F968)</f>
        <v>17069268.009768784</v>
      </c>
      <c r="G812" s="13">
        <f t="shared" si="155"/>
        <v>32369929.599768784</v>
      </c>
      <c r="H812" s="13">
        <f>IF(OR(C812='ჯამი (HIDE)'!$B$11,C812='ჯამი (HIDE)'!$B$12,C812='ჯამი (HIDE)'!$B$13,C812='ჯამი (HIDE)'!$B$14),"",D812-G812)</f>
        <v>5321759.4002312161</v>
      </c>
      <c r="I812" s="26">
        <f>IF(AND(D812=0,G812=0),"",IF(OR(C812='ჯამი (HIDE)'!$B$11,C812='ჯამი (HIDE)'!$B$12,C812='ჯამი (HIDE)'!$B$13,C812='ჯამი (HIDE)'!$B$14),"",G812/D812))</f>
        <v>0.8588081473284146</v>
      </c>
    </row>
    <row r="813" spans="1:9" ht="16.5" hidden="1" thickTop="1" thickBot="1">
      <c r="A813" t="s">
        <v>199</v>
      </c>
      <c r="B813" s="34"/>
      <c r="C813" s="7" t="s">
        <v>6</v>
      </c>
      <c r="D813" s="14">
        <v>0</v>
      </c>
      <c r="E813" s="14">
        <f t="shared" si="160"/>
        <v>0</v>
      </c>
      <c r="F813" s="14">
        <f t="shared" si="161"/>
        <v>0</v>
      </c>
      <c r="G813" s="14">
        <f t="shared" si="155"/>
        <v>0</v>
      </c>
      <c r="H813" s="14">
        <f>IF(OR(C813='ჯამი (HIDE)'!$B$11,C813='ჯამი (HIDE)'!$B$12,C813='ჯამი (HIDE)'!$B$13,C813='ჯამი (HIDE)'!$B$14),"",D813-G813)</f>
        <v>0</v>
      </c>
      <c r="I813" s="27" t="str">
        <f>IF(AND(D813=0,G813=0),"",IF(OR(C813='ჯამი (HIDE)'!$B$11,C813='ჯამი (HIDE)'!$B$12,C813='ჯამი (HIDE)'!$B$13,C813='ჯამი (HIDE)'!$B$14),"",G813/D813))</f>
        <v/>
      </c>
    </row>
    <row r="814" spans="1:9" ht="16.5" hidden="1" thickTop="1" thickBot="1">
      <c r="A814" t="s">
        <v>199</v>
      </c>
      <c r="B814" s="34"/>
      <c r="C814" s="7" t="s">
        <v>7</v>
      </c>
      <c r="D814" s="14">
        <v>5519687</v>
      </c>
      <c r="E814" s="14">
        <f t="shared" si="160"/>
        <v>1759774.0399999998</v>
      </c>
      <c r="F814" s="14">
        <f t="shared" si="161"/>
        <v>2209016.37</v>
      </c>
      <c r="G814" s="14">
        <f t="shared" si="155"/>
        <v>3968790.41</v>
      </c>
      <c r="H814" s="14">
        <f>IF(OR(C814='ჯამი (HIDE)'!$B$11,C814='ჯამი (HIDE)'!$B$12,C814='ჯამი (HIDE)'!$B$13,C814='ჯამი (HIDE)'!$B$14),"",D814-G814)</f>
        <v>1550896.5899999999</v>
      </c>
      <c r="I814" s="27">
        <f>IF(AND(D814=0,G814=0),"",IF(OR(C814='ჯამი (HIDE)'!$B$11,C814='ჯამი (HIDE)'!$B$12,C814='ჯამი (HIDE)'!$B$13,C814='ჯამი (HIDE)'!$B$14),"",G814/D814))</f>
        <v>0.71902454070312327</v>
      </c>
    </row>
    <row r="815" spans="1:9" ht="16.5" hidden="1" thickTop="1" thickBot="1">
      <c r="A815" t="s">
        <v>199</v>
      </c>
      <c r="B815" s="34"/>
      <c r="C815" s="7" t="s">
        <v>8</v>
      </c>
      <c r="D815" s="14">
        <v>0</v>
      </c>
      <c r="E815" s="14">
        <f t="shared" si="160"/>
        <v>0</v>
      </c>
      <c r="F815" s="14">
        <f t="shared" si="161"/>
        <v>0</v>
      </c>
      <c r="G815" s="14">
        <f>E815+F815</f>
        <v>0</v>
      </c>
      <c r="H815" s="14">
        <f>IF(OR(C815='ჯამი (HIDE)'!$B$11,C815='ჯამი (HIDE)'!$B$12,C815='ჯამი (HIDE)'!$B$13,C815='ჯამი (HIDE)'!$B$14),"",D815-G815)</f>
        <v>0</v>
      </c>
      <c r="I815" s="27" t="str">
        <f>IF(AND(D815=0,G815=0),"",IF(OR(C815='ჯამი (HIDE)'!$B$11,C815='ჯამი (HIDE)'!$B$12,C815='ჯამი (HIDE)'!$B$13,C815='ჯამი (HIDE)'!$B$14),"",G815/D815))</f>
        <v/>
      </c>
    </row>
    <row r="816" spans="1:9" ht="16.5" hidden="1" thickTop="1" thickBot="1">
      <c r="A816" t="s">
        <v>199</v>
      </c>
      <c r="B816" s="34"/>
      <c r="C816" s="7" t="s">
        <v>9</v>
      </c>
      <c r="D816" s="14">
        <v>0</v>
      </c>
      <c r="E816" s="14">
        <f t="shared" si="160"/>
        <v>0</v>
      </c>
      <c r="F816" s="14">
        <f t="shared" si="161"/>
        <v>0</v>
      </c>
      <c r="G816" s="14">
        <f t="shared" si="155"/>
        <v>0</v>
      </c>
      <c r="H816" s="14">
        <f>IF(OR(C816='ჯამი (HIDE)'!$B$11,C816='ჯამი (HIDE)'!$B$12,C816='ჯამი (HIDE)'!$B$13,C816='ჯამი (HIDE)'!$B$14),"",D816-G816)</f>
        <v>0</v>
      </c>
      <c r="I816" s="27" t="str">
        <f>IF(AND(D816=0,G816=0),"",IF(OR(C816='ჯამი (HIDE)'!$B$11,C816='ჯამი (HIDE)'!$B$12,C816='ჯამი (HIDE)'!$B$13,C816='ჯამი (HIDE)'!$B$14),"",G816/D816))</f>
        <v/>
      </c>
    </row>
    <row r="817" spans="1:9" ht="16.5" hidden="1" thickTop="1" thickBot="1">
      <c r="A817" t="s">
        <v>199</v>
      </c>
      <c r="B817" s="34"/>
      <c r="C817" s="7" t="s">
        <v>10</v>
      </c>
      <c r="D817" s="14">
        <v>0</v>
      </c>
      <c r="E817" s="14">
        <f t="shared" si="160"/>
        <v>0</v>
      </c>
      <c r="F817" s="14">
        <f t="shared" si="161"/>
        <v>0</v>
      </c>
      <c r="G817" s="14">
        <f t="shared" si="155"/>
        <v>0</v>
      </c>
      <c r="H817" s="14">
        <f>IF(OR(C817='ჯამი (HIDE)'!$B$11,C817='ჯამი (HIDE)'!$B$12,C817='ჯამი (HIDE)'!$B$13,C817='ჯამი (HIDE)'!$B$14),"",D817-G817)</f>
        <v>0</v>
      </c>
      <c r="I817" s="27" t="str">
        <f>IF(AND(D817=0,G817=0),"",IF(OR(C817='ჯამი (HIDE)'!$B$11,C817='ჯამი (HIDE)'!$B$12,C817='ჯამი (HIDE)'!$B$13,C817='ჯამი (HIDE)'!$B$14),"",G817/D817))</f>
        <v/>
      </c>
    </row>
    <row r="818" spans="1:9" ht="16.5" hidden="1" thickTop="1" thickBot="1">
      <c r="A818" t="s">
        <v>199</v>
      </c>
      <c r="B818" s="34"/>
      <c r="C818" s="7" t="s">
        <v>11</v>
      </c>
      <c r="D818" s="14">
        <v>31851177</v>
      </c>
      <c r="E818" s="14">
        <f t="shared" si="160"/>
        <v>13529714.34</v>
      </c>
      <c r="F818" s="14">
        <f t="shared" si="161"/>
        <v>14804982.16</v>
      </c>
      <c r="G818" s="14">
        <f t="shared" si="155"/>
        <v>28334696.5</v>
      </c>
      <c r="H818" s="14">
        <f>IF(OR(C818='ჯამი (HIDE)'!$B$11,C818='ჯამი (HIDE)'!$B$12,C818='ჯამი (HIDE)'!$B$13,C818='ჯამი (HIDE)'!$B$14),"",D818-G818)</f>
        <v>3516480.5</v>
      </c>
      <c r="I818" s="27">
        <f>IF(AND(D818=0,G818=0),"",IF(OR(C818='ჯამი (HIDE)'!$B$11,C818='ჯამი (HIDE)'!$B$12,C818='ჯამი (HIDE)'!$B$13,C818='ჯამი (HIDE)'!$B$14),"",G818/D818))</f>
        <v>0.88959652888180551</v>
      </c>
    </row>
    <row r="819" spans="1:9" ht="16.5" hidden="1" thickTop="1" thickBot="1">
      <c r="A819" t="s">
        <v>199</v>
      </c>
      <c r="B819" s="34"/>
      <c r="C819" s="7" t="s">
        <v>12</v>
      </c>
      <c r="D819" s="14">
        <v>320825</v>
      </c>
      <c r="E819" s="14">
        <f t="shared" si="160"/>
        <v>11173.21</v>
      </c>
      <c r="F819" s="14">
        <f t="shared" si="161"/>
        <v>55269.479768786128</v>
      </c>
      <c r="G819" s="14">
        <f t="shared" si="155"/>
        <v>66442.689768786135</v>
      </c>
      <c r="H819" s="14">
        <f>IF(OR(C819='ჯამი (HIDE)'!$B$11,C819='ჯამი (HIDE)'!$B$12,C819='ჯამი (HIDE)'!$B$13,C819='ჯამი (HIDE)'!$B$14),"",D819-G819)</f>
        <v>254382.31023121387</v>
      </c>
      <c r="I819" s="27">
        <f>IF(AND(D819=0,G819=0),"",IF(OR(C819='ჯამი (HIDE)'!$B$11,C819='ჯამი (HIDE)'!$B$12,C819='ჯამი (HIDE)'!$B$13,C819='ჯამი (HIDE)'!$B$14),"",G819/D819))</f>
        <v>0.20709947718783178</v>
      </c>
    </row>
    <row r="820" spans="1:9" ht="16.5" hidden="1" thickTop="1" thickBot="1">
      <c r="A820" t="s">
        <v>199</v>
      </c>
      <c r="B820" s="33"/>
      <c r="C820" s="5" t="s">
        <v>13</v>
      </c>
      <c r="D820" s="13">
        <v>7500</v>
      </c>
      <c r="E820" s="13">
        <f t="shared" si="160"/>
        <v>0</v>
      </c>
      <c r="F820" s="13">
        <f t="shared" si="161"/>
        <v>7500</v>
      </c>
      <c r="G820" s="13">
        <f t="shared" si="155"/>
        <v>7500</v>
      </c>
      <c r="H820" s="13">
        <f>IF(OR(C820='ჯამი (HIDE)'!$B$11,C820='ჯამი (HIDE)'!$B$12,C820='ჯამი (HIDE)'!$B$13,C820='ჯამი (HIDE)'!$B$14),"",D820-G820)</f>
        <v>0</v>
      </c>
      <c r="I820" s="26">
        <f>IF(AND(D820=0,G820=0),"",IF(OR(C820='ჯამი (HIDE)'!$B$11,C820='ჯამი (HIDE)'!$B$12,C820='ჯამი (HIDE)'!$B$13,C820='ჯამი (HIDE)'!$B$14),"",G820/D820))</f>
        <v>1</v>
      </c>
    </row>
    <row r="821" spans="1:9" ht="16.5" hidden="1" thickTop="1" thickBot="1">
      <c r="A821" t="s">
        <v>199</v>
      </c>
      <c r="B821" s="33"/>
      <c r="C821" s="5" t="s">
        <v>14</v>
      </c>
      <c r="D821" s="13">
        <v>0</v>
      </c>
      <c r="E821" s="13">
        <f t="shared" si="160"/>
        <v>0</v>
      </c>
      <c r="F821" s="13">
        <f t="shared" si="161"/>
        <v>0</v>
      </c>
      <c r="G821" s="13">
        <f t="shared" si="155"/>
        <v>0</v>
      </c>
      <c r="H821" s="13">
        <f>IF(OR(C821='ჯამი (HIDE)'!$B$11,C821='ჯამი (HIDE)'!$B$12,C821='ჯამი (HIDE)'!$B$13,C821='ჯამი (HIDE)'!$B$14),"",D821-G821)</f>
        <v>0</v>
      </c>
      <c r="I821" s="26" t="str">
        <f>IF(AND(D821=0,G821=0),"",IF(OR(C821='ჯამი (HIDE)'!$B$11,C821='ჯამი (HIDE)'!$B$12,C821='ჯამი (HIDE)'!$B$13,C821='ჯამი (HIDE)'!$B$14),"",G821/D821))</f>
        <v/>
      </c>
    </row>
    <row r="822" spans="1:9" ht="16.5" hidden="1" thickTop="1" thickBot="1">
      <c r="A822" t="s">
        <v>199</v>
      </c>
      <c r="B822" s="35"/>
      <c r="C822" s="9" t="s">
        <v>15</v>
      </c>
      <c r="D822" s="15">
        <v>269811</v>
      </c>
      <c r="E822" s="15">
        <f t="shared" si="160"/>
        <v>266462.59000000003</v>
      </c>
      <c r="F822" s="15">
        <f t="shared" si="161"/>
        <v>3348.4099999999744</v>
      </c>
      <c r="G822" s="15">
        <f t="shared" si="155"/>
        <v>269811</v>
      </c>
      <c r="H822" s="15">
        <f>IF(OR(C822='ჯამი (HIDE)'!$B$11,C822='ჯამი (HIDE)'!$B$12,C822='ჯამი (HIDE)'!$B$13,C822='ჯამი (HIDE)'!$B$14),"",D822-G822)</f>
        <v>0</v>
      </c>
      <c r="I822" s="28">
        <f>IF(AND(D822=0,G822=0),"",IF(OR(C822='ჯამი (HIDE)'!$B$11,C822='ჯამი (HIDE)'!$B$12,C822='ჯამი (HIDE)'!$B$13,C822='ჯამი (HIDE)'!$B$14),"",G822/D822))</f>
        <v>1</v>
      </c>
    </row>
    <row r="823" spans="1:9" ht="31.5" customHeight="1" thickTop="1" thickBot="1">
      <c r="A823" t="str">
        <f t="shared" ref="A823" si="162">IF(OR(D823&lt;&gt;0,G823&lt;&gt;0,),"a","b")</f>
        <v>a</v>
      </c>
      <c r="B823" s="2" t="s">
        <v>140</v>
      </c>
      <c r="C823" s="24" t="s">
        <v>141</v>
      </c>
      <c r="D823" s="3">
        <v>4000000</v>
      </c>
      <c r="E823" s="3">
        <f>SUM(E824,E832,E833,E834)</f>
        <v>1629532.84</v>
      </c>
      <c r="F823" s="3">
        <f>სააგენტო!F331</f>
        <v>2438467.16</v>
      </c>
      <c r="G823" s="3">
        <f t="shared" si="155"/>
        <v>4068000</v>
      </c>
      <c r="H823" s="3">
        <f>IF(OR(C823='ჯამი (HIDE)'!$B$11,C823='ჯამი (HIDE)'!$B$12,C823='ჯამი (HIDE)'!$B$13,C823='ჯამი (HIDE)'!$B$14),"",D823-G823)</f>
        <v>-68000</v>
      </c>
      <c r="I823" s="25">
        <f>IF(AND(D823=0,G823=0),"",IF(OR(C823='ჯამი (HIDE)'!$B$11,C823='ჯამი (HIDE)'!$B$12,C823='ჯამი (HIDE)'!$B$13,C823='ჯამი (HIDE)'!$B$14),"",G823/D823))</f>
        <v>1.0169999999999999</v>
      </c>
    </row>
    <row r="824" spans="1:9" ht="16.5" hidden="1" thickTop="1" thickBot="1">
      <c r="A824" t="s">
        <v>199</v>
      </c>
      <c r="B824" s="33"/>
      <c r="C824" s="5" t="s">
        <v>5</v>
      </c>
      <c r="D824" s="13">
        <v>4000000</v>
      </c>
      <c r="E824" s="13">
        <f>SUM(E825:E831)</f>
        <v>1629532.84</v>
      </c>
      <c r="F824" s="13">
        <f>სააგენტო!F332</f>
        <v>2438467.16</v>
      </c>
      <c r="G824" s="13">
        <f t="shared" si="155"/>
        <v>4068000</v>
      </c>
      <c r="H824" s="13">
        <f>IF(OR(C824='ჯამი (HIDE)'!$B$11,C824='ჯამი (HIDE)'!$B$12,C824='ჯამი (HIDE)'!$B$13,C824='ჯამი (HIDE)'!$B$14),"",D824-G824)</f>
        <v>-68000</v>
      </c>
      <c r="I824" s="26">
        <f>IF(AND(D824=0,G824=0),"",IF(OR(C824='ჯამი (HIDE)'!$B$11,C824='ჯამი (HIDE)'!$B$12,C824='ჯამი (HIDE)'!$B$13,C824='ჯამი (HIDE)'!$B$14),"",G824/D824))</f>
        <v>1.0169999999999999</v>
      </c>
    </row>
    <row r="825" spans="1:9" ht="16.5" hidden="1" thickTop="1" thickBot="1">
      <c r="A825" t="s">
        <v>199</v>
      </c>
      <c r="B825" s="34"/>
      <c r="C825" s="7" t="s">
        <v>6</v>
      </c>
      <c r="D825" s="14">
        <v>0</v>
      </c>
      <c r="E825" s="14"/>
      <c r="F825" s="14">
        <f>სააგენტო!F333</f>
        <v>0</v>
      </c>
      <c r="G825" s="14">
        <f t="shared" si="155"/>
        <v>0</v>
      </c>
      <c r="H825" s="14">
        <f>IF(OR(C825='ჯამი (HIDE)'!$B$11,C825='ჯამი (HIDE)'!$B$12,C825='ჯამი (HIDE)'!$B$13,C825='ჯამი (HIDE)'!$B$14),"",D825-G825)</f>
        <v>0</v>
      </c>
      <c r="I825" s="27" t="str">
        <f>IF(AND(D825=0,G825=0),"",IF(OR(C825='ჯამი (HIDE)'!$B$11,C825='ჯამი (HIDE)'!$B$12,C825='ჯამი (HIDE)'!$B$13,C825='ჯამი (HIDE)'!$B$14),"",G825/D825))</f>
        <v/>
      </c>
    </row>
    <row r="826" spans="1:9" ht="16.5" hidden="1" thickTop="1" thickBot="1">
      <c r="A826" t="s">
        <v>199</v>
      </c>
      <c r="B826" s="34"/>
      <c r="C826" s="7" t="s">
        <v>7</v>
      </c>
      <c r="D826" s="14">
        <v>0</v>
      </c>
      <c r="E826" s="14"/>
      <c r="F826" s="14">
        <f>სააგენტო!F334</f>
        <v>0</v>
      </c>
      <c r="G826" s="14">
        <f t="shared" si="155"/>
        <v>0</v>
      </c>
      <c r="H826" s="14">
        <f>IF(OR(C826='ჯამი (HIDE)'!$B$11,C826='ჯამი (HIDE)'!$B$12,C826='ჯამი (HIDE)'!$B$13,C826='ჯამი (HIDE)'!$B$14),"",D826-G826)</f>
        <v>0</v>
      </c>
      <c r="I826" s="27" t="str">
        <f>IF(AND(D826=0,G826=0),"",IF(OR(C826='ჯამი (HIDE)'!$B$11,C826='ჯამი (HIDE)'!$B$12,C826='ჯამი (HIDE)'!$B$13,C826='ჯამი (HIDE)'!$B$14),"",G826/D826))</f>
        <v/>
      </c>
    </row>
    <row r="827" spans="1:9" ht="16.5" hidden="1" thickTop="1" thickBot="1">
      <c r="A827" t="s">
        <v>199</v>
      </c>
      <c r="B827" s="34"/>
      <c r="C827" s="7" t="s">
        <v>8</v>
      </c>
      <c r="D827" s="14">
        <v>0</v>
      </c>
      <c r="E827" s="14"/>
      <c r="F827" s="14">
        <f>სააგენტო!F335</f>
        <v>0</v>
      </c>
      <c r="G827" s="14">
        <f t="shared" si="155"/>
        <v>0</v>
      </c>
      <c r="H827" s="14">
        <f>IF(OR(C827='ჯამი (HIDE)'!$B$11,C827='ჯამი (HIDE)'!$B$12,C827='ჯამი (HIDE)'!$B$13,C827='ჯამი (HIDE)'!$B$14),"",D827-G827)</f>
        <v>0</v>
      </c>
      <c r="I827" s="27" t="str">
        <f>IF(AND(D827=0,G827=0),"",IF(OR(C827='ჯამი (HIDE)'!$B$11,C827='ჯამი (HIDE)'!$B$12,C827='ჯამი (HIDE)'!$B$13,C827='ჯამი (HIDE)'!$B$14),"",G827/D827))</f>
        <v/>
      </c>
    </row>
    <row r="828" spans="1:9" ht="16.5" hidden="1" thickTop="1" thickBot="1">
      <c r="A828" t="s">
        <v>199</v>
      </c>
      <c r="B828" s="34"/>
      <c r="C828" s="7" t="s">
        <v>9</v>
      </c>
      <c r="D828" s="14">
        <v>0</v>
      </c>
      <c r="E828" s="14"/>
      <c r="F828" s="14">
        <f>სააგენტო!F336</f>
        <v>0</v>
      </c>
      <c r="G828" s="14">
        <f t="shared" si="155"/>
        <v>0</v>
      </c>
      <c r="H828" s="14">
        <f>IF(OR(C828='ჯამი (HIDE)'!$B$11,C828='ჯამი (HIDE)'!$B$12,C828='ჯამი (HIDE)'!$B$13,C828='ჯამი (HIDE)'!$B$14),"",D828-G828)</f>
        <v>0</v>
      </c>
      <c r="I828" s="27" t="str">
        <f>IF(AND(D828=0,G828=0),"",IF(OR(C828='ჯამი (HIDE)'!$B$11,C828='ჯამი (HIDE)'!$B$12,C828='ჯამი (HIDE)'!$B$13,C828='ჯამი (HIDE)'!$B$14),"",G828/D828))</f>
        <v/>
      </c>
    </row>
    <row r="829" spans="1:9" ht="16.5" hidden="1" thickTop="1" thickBot="1">
      <c r="A829" t="s">
        <v>199</v>
      </c>
      <c r="B829" s="34"/>
      <c r="C829" s="7" t="s">
        <v>10</v>
      </c>
      <c r="D829" s="14">
        <v>0</v>
      </c>
      <c r="E829" s="14"/>
      <c r="F829" s="14">
        <f>სააგენტო!F337</f>
        <v>0</v>
      </c>
      <c r="G829" s="14">
        <f t="shared" si="155"/>
        <v>0</v>
      </c>
      <c r="H829" s="14">
        <f>IF(OR(C829='ჯამი (HIDE)'!$B$11,C829='ჯამი (HIDE)'!$B$12,C829='ჯამი (HIDE)'!$B$13,C829='ჯამი (HIDE)'!$B$14),"",D829-G829)</f>
        <v>0</v>
      </c>
      <c r="I829" s="27" t="str">
        <f>IF(AND(D829=0,G829=0),"",IF(OR(C829='ჯამი (HIDE)'!$B$11,C829='ჯამი (HIDE)'!$B$12,C829='ჯამი (HIDE)'!$B$13,C829='ჯამი (HIDE)'!$B$14),"",G829/D829))</f>
        <v/>
      </c>
    </row>
    <row r="830" spans="1:9" ht="16.5" hidden="1" thickTop="1" thickBot="1">
      <c r="A830" t="s">
        <v>199</v>
      </c>
      <c r="B830" s="34"/>
      <c r="C830" s="7" t="s">
        <v>11</v>
      </c>
      <c r="D830" s="14">
        <v>4000000</v>
      </c>
      <c r="E830" s="14">
        <v>1629532.84</v>
      </c>
      <c r="F830" s="14">
        <f>სააგენტო!F338</f>
        <v>2438467.16</v>
      </c>
      <c r="G830" s="14">
        <f t="shared" si="155"/>
        <v>4068000</v>
      </c>
      <c r="H830" s="14">
        <f>IF(OR(C830='ჯამი (HIDE)'!$B$11,C830='ჯამი (HIDE)'!$B$12,C830='ჯამი (HIDE)'!$B$13,C830='ჯამი (HIDE)'!$B$14),"",D830-G830)</f>
        <v>-68000</v>
      </c>
      <c r="I830" s="27">
        <f>IF(AND(D830=0,G830=0),"",IF(OR(C830='ჯამი (HIDE)'!$B$11,C830='ჯამი (HIDE)'!$B$12,C830='ჯამი (HIDE)'!$B$13,C830='ჯამი (HIDE)'!$B$14),"",G830/D830))</f>
        <v>1.0169999999999999</v>
      </c>
    </row>
    <row r="831" spans="1:9" ht="16.5" hidden="1" thickTop="1" thickBot="1">
      <c r="A831" t="s">
        <v>199</v>
      </c>
      <c r="B831" s="34"/>
      <c r="C831" s="7" t="s">
        <v>12</v>
      </c>
      <c r="D831" s="14">
        <v>0</v>
      </c>
      <c r="E831" s="14"/>
      <c r="F831" s="14">
        <f>სააგენტო!F339</f>
        <v>0</v>
      </c>
      <c r="G831" s="14">
        <f t="shared" si="155"/>
        <v>0</v>
      </c>
      <c r="H831" s="14">
        <f>IF(OR(C831='ჯამი (HIDE)'!$B$11,C831='ჯამი (HIDE)'!$B$12,C831='ჯამი (HIDE)'!$B$13,C831='ჯამი (HIDE)'!$B$14),"",D831-G831)</f>
        <v>0</v>
      </c>
      <c r="I831" s="27" t="str">
        <f>IF(AND(D831=0,G831=0),"",IF(OR(C831='ჯამი (HIDE)'!$B$11,C831='ჯამი (HIDE)'!$B$12,C831='ჯამი (HIDE)'!$B$13,C831='ჯამი (HIDE)'!$B$14),"",G831/D831))</f>
        <v/>
      </c>
    </row>
    <row r="832" spans="1:9" ht="16.5" hidden="1" thickTop="1" thickBot="1">
      <c r="A832" t="s">
        <v>199</v>
      </c>
      <c r="B832" s="33"/>
      <c r="C832" s="5" t="s">
        <v>13</v>
      </c>
      <c r="D832" s="13">
        <v>0</v>
      </c>
      <c r="E832" s="13"/>
      <c r="F832" s="13">
        <f>სააგენტო!F340</f>
        <v>0</v>
      </c>
      <c r="G832" s="13">
        <f t="shared" si="155"/>
        <v>0</v>
      </c>
      <c r="H832" s="13">
        <f>IF(OR(C832='ჯამი (HIDE)'!$B$11,C832='ჯამი (HIDE)'!$B$12,C832='ჯამი (HIDE)'!$B$13,C832='ჯამი (HIDE)'!$B$14),"",D832-G832)</f>
        <v>0</v>
      </c>
      <c r="I832" s="26" t="str">
        <f>IF(AND(D832=0,G832=0),"",IF(OR(C832='ჯამი (HIDE)'!$B$11,C832='ჯამი (HIDE)'!$B$12,C832='ჯამი (HIDE)'!$B$13,C832='ჯამი (HIDE)'!$B$14),"",G832/D832))</f>
        <v/>
      </c>
    </row>
    <row r="833" spans="1:9" ht="16.5" hidden="1" thickTop="1" thickBot="1">
      <c r="A833" t="s">
        <v>199</v>
      </c>
      <c r="B833" s="33"/>
      <c r="C833" s="5" t="s">
        <v>14</v>
      </c>
      <c r="D833" s="13">
        <v>0</v>
      </c>
      <c r="E833" s="13"/>
      <c r="F833" s="13">
        <f>სააგენტო!F341</f>
        <v>0</v>
      </c>
      <c r="G833" s="13">
        <f t="shared" si="155"/>
        <v>0</v>
      </c>
      <c r="H833" s="13">
        <f>IF(OR(C833='ჯამი (HIDE)'!$B$11,C833='ჯამი (HIDE)'!$B$12,C833='ჯამი (HIDE)'!$B$13,C833='ჯამი (HIDE)'!$B$14),"",D833-G833)</f>
        <v>0</v>
      </c>
      <c r="I833" s="26" t="str">
        <f>IF(AND(D833=0,G833=0),"",IF(OR(C833='ჯამი (HIDE)'!$B$11,C833='ჯამი (HIDE)'!$B$12,C833='ჯამი (HIDE)'!$B$13,C833='ჯამი (HIDE)'!$B$14),"",G833/D833))</f>
        <v/>
      </c>
    </row>
    <row r="834" spans="1:9" ht="16.5" hidden="1" thickTop="1" thickBot="1">
      <c r="A834" t="s">
        <v>199</v>
      </c>
      <c r="B834" s="35"/>
      <c r="C834" s="9" t="s">
        <v>15</v>
      </c>
      <c r="D834" s="15">
        <v>0</v>
      </c>
      <c r="E834" s="15"/>
      <c r="F834" s="15">
        <f>სააგენტო!F342</f>
        <v>0</v>
      </c>
      <c r="G834" s="15">
        <f t="shared" si="155"/>
        <v>0</v>
      </c>
      <c r="H834" s="15">
        <f>IF(OR(C834='ჯამი (HIDE)'!$B$11,C834='ჯამი (HIDE)'!$B$12,C834='ჯამი (HIDE)'!$B$13,C834='ჯამი (HIDE)'!$B$14),"",D834-G834)</f>
        <v>0</v>
      </c>
      <c r="I834" s="28" t="str">
        <f>IF(AND(D834=0,G834=0),"",IF(OR(C834='ჯამი (HIDE)'!$B$11,C834='ჯამი (HIDE)'!$B$12,C834='ჯამი (HIDE)'!$B$13,C834='ჯამი (HIDE)'!$B$14),"",G834/D834))</f>
        <v/>
      </c>
    </row>
    <row r="835" spans="1:9" ht="31.5" customHeight="1" thickTop="1" thickBot="1">
      <c r="A835" t="str">
        <f t="shared" ref="A835" si="163">IF(OR(D835&lt;&gt;0,G835&lt;&gt;0,),"a","b")</f>
        <v>a</v>
      </c>
      <c r="B835" s="2" t="s">
        <v>142</v>
      </c>
      <c r="C835" s="24" t="s">
        <v>143</v>
      </c>
      <c r="D835" s="3">
        <v>2726000</v>
      </c>
      <c r="E835" s="3">
        <f>SUM(E836,E844,E845,E846)</f>
        <v>541066.93999999994</v>
      </c>
      <c r="F835" s="3">
        <f>სააგენტო!F343</f>
        <v>1054933</v>
      </c>
      <c r="G835" s="3">
        <f t="shared" si="155"/>
        <v>1595999.94</v>
      </c>
      <c r="H835" s="3">
        <f>IF(OR(C835='ჯამი (HIDE)'!$B$11,C835='ჯამი (HIDE)'!$B$12,C835='ჯამი (HIDE)'!$B$13,C835='ჯამი (HIDE)'!$B$14),"",D835-G835)</f>
        <v>1130000.06</v>
      </c>
      <c r="I835" s="25">
        <f>IF(AND(D835=0,G835=0),"",IF(OR(C835='ჯამი (HIDE)'!$B$11,C835='ჯამი (HIDE)'!$B$12,C835='ჯამი (HIDE)'!$B$13,C835='ჯამი (HIDE)'!$B$14),"",G835/D835))</f>
        <v>0.58547319882611881</v>
      </c>
    </row>
    <row r="836" spans="1:9" ht="16.5" hidden="1" thickTop="1" thickBot="1">
      <c r="A836" t="s">
        <v>199</v>
      </c>
      <c r="B836" s="33"/>
      <c r="C836" s="5" t="s">
        <v>5</v>
      </c>
      <c r="D836" s="13">
        <v>2726000</v>
      </c>
      <c r="E836" s="13">
        <f>SUM(E837:E843)</f>
        <v>541066.93999999994</v>
      </c>
      <c r="F836" s="13">
        <f>სააგენტო!F344</f>
        <v>1054933</v>
      </c>
      <c r="G836" s="13">
        <f t="shared" ref="G836:G899" si="164">E836+F836</f>
        <v>1595999.94</v>
      </c>
      <c r="H836" s="13">
        <f>IF(OR(C836='ჯამი (HIDE)'!$B$11,C836='ჯამი (HIDE)'!$B$12,C836='ჯამი (HIDE)'!$B$13,C836='ჯამი (HIDE)'!$B$14),"",D836-G836)</f>
        <v>1130000.06</v>
      </c>
      <c r="I836" s="26">
        <f>IF(AND(D836=0,G836=0),"",IF(OR(C836='ჯამი (HIDE)'!$B$11,C836='ჯამი (HIDE)'!$B$12,C836='ჯამი (HIDE)'!$B$13,C836='ჯამი (HIDE)'!$B$14),"",G836/D836))</f>
        <v>0.58547319882611881</v>
      </c>
    </row>
    <row r="837" spans="1:9" ht="16.5" hidden="1" thickTop="1" thickBot="1">
      <c r="A837" t="s">
        <v>199</v>
      </c>
      <c r="B837" s="34"/>
      <c r="C837" s="7" t="s">
        <v>6</v>
      </c>
      <c r="D837" s="14">
        <v>0</v>
      </c>
      <c r="E837" s="14"/>
      <c r="F837" s="14">
        <f>სააგენტო!F345</f>
        <v>0</v>
      </c>
      <c r="G837" s="14">
        <f t="shared" si="164"/>
        <v>0</v>
      </c>
      <c r="H837" s="14">
        <f>IF(OR(C837='ჯამი (HIDE)'!$B$11,C837='ჯამი (HIDE)'!$B$12,C837='ჯამი (HIDE)'!$B$13,C837='ჯამი (HIDE)'!$B$14),"",D837-G837)</f>
        <v>0</v>
      </c>
      <c r="I837" s="27" t="str">
        <f>IF(AND(D837=0,G837=0),"",IF(OR(C837='ჯამი (HIDE)'!$B$11,C837='ჯამი (HIDE)'!$B$12,C837='ჯამი (HIDE)'!$B$13,C837='ჯამი (HIDE)'!$B$14),"",G837/D837))</f>
        <v/>
      </c>
    </row>
    <row r="838" spans="1:9" ht="16.5" hidden="1" thickTop="1" thickBot="1">
      <c r="A838" t="s">
        <v>199</v>
      </c>
      <c r="B838" s="34"/>
      <c r="C838" s="7" t="s">
        <v>7</v>
      </c>
      <c r="D838" s="14">
        <v>51000</v>
      </c>
      <c r="E838" s="14">
        <v>34000</v>
      </c>
      <c r="F838" s="14">
        <f>სააგენტო!F346</f>
        <v>17000</v>
      </c>
      <c r="G838" s="14">
        <f t="shared" si="164"/>
        <v>51000</v>
      </c>
      <c r="H838" s="14">
        <f>IF(OR(C838='ჯამი (HIDE)'!$B$11,C838='ჯამი (HIDE)'!$B$12,C838='ჯამი (HIDE)'!$B$13,C838='ჯამი (HIDE)'!$B$14),"",D838-G838)</f>
        <v>0</v>
      </c>
      <c r="I838" s="27">
        <f>IF(AND(D838=0,G838=0),"",IF(OR(C838='ჯამი (HIDE)'!$B$11,C838='ჯამი (HIDE)'!$B$12,C838='ჯამი (HIDE)'!$B$13,C838='ჯამი (HIDE)'!$B$14),"",G838/D838))</f>
        <v>1</v>
      </c>
    </row>
    <row r="839" spans="1:9" ht="16.5" hidden="1" thickTop="1" thickBot="1">
      <c r="A839" t="s">
        <v>199</v>
      </c>
      <c r="B839" s="34"/>
      <c r="C839" s="7" t="s">
        <v>8</v>
      </c>
      <c r="D839" s="14">
        <v>0</v>
      </c>
      <c r="E839" s="14"/>
      <c r="F839" s="14">
        <f>სააგენტო!F347</f>
        <v>0</v>
      </c>
      <c r="G839" s="14">
        <f t="shared" si="164"/>
        <v>0</v>
      </c>
      <c r="H839" s="14">
        <f>IF(OR(C839='ჯამი (HIDE)'!$B$11,C839='ჯამი (HIDE)'!$B$12,C839='ჯამი (HIDE)'!$B$13,C839='ჯამი (HIDE)'!$B$14),"",D839-G839)</f>
        <v>0</v>
      </c>
      <c r="I839" s="27" t="str">
        <f>IF(AND(D839=0,G839=0),"",IF(OR(C839='ჯამი (HIDE)'!$B$11,C839='ჯამი (HIDE)'!$B$12,C839='ჯამი (HIDE)'!$B$13,C839='ჯამი (HIDE)'!$B$14),"",G839/D839))</f>
        <v/>
      </c>
    </row>
    <row r="840" spans="1:9" ht="16.5" hidden="1" thickTop="1" thickBot="1">
      <c r="A840" t="s">
        <v>199</v>
      </c>
      <c r="B840" s="34"/>
      <c r="C840" s="7" t="s">
        <v>9</v>
      </c>
      <c r="D840" s="14">
        <v>0</v>
      </c>
      <c r="E840" s="14"/>
      <c r="F840" s="14">
        <f>სააგენტო!F348</f>
        <v>0</v>
      </c>
      <c r="G840" s="14">
        <f t="shared" si="164"/>
        <v>0</v>
      </c>
      <c r="H840" s="14">
        <f>IF(OR(C840='ჯამი (HIDE)'!$B$11,C840='ჯამი (HIDE)'!$B$12,C840='ჯამი (HIDE)'!$B$13,C840='ჯამი (HIDE)'!$B$14),"",D840-G840)</f>
        <v>0</v>
      </c>
      <c r="I840" s="27" t="str">
        <f>IF(AND(D840=0,G840=0),"",IF(OR(C840='ჯამი (HIDE)'!$B$11,C840='ჯამი (HIDE)'!$B$12,C840='ჯამი (HIDE)'!$B$13,C840='ჯამი (HIDE)'!$B$14),"",G840/D840))</f>
        <v/>
      </c>
    </row>
    <row r="841" spans="1:9" ht="16.5" hidden="1" thickTop="1" thickBot="1">
      <c r="A841" t="s">
        <v>199</v>
      </c>
      <c r="B841" s="34"/>
      <c r="C841" s="7" t="s">
        <v>10</v>
      </c>
      <c r="D841" s="14">
        <v>0</v>
      </c>
      <c r="E841" s="14"/>
      <c r="F841" s="14">
        <f>სააგენტო!F349</f>
        <v>0</v>
      </c>
      <c r="G841" s="14">
        <f t="shared" si="164"/>
        <v>0</v>
      </c>
      <c r="H841" s="14">
        <f>IF(OR(C841='ჯამი (HIDE)'!$B$11,C841='ჯამი (HIDE)'!$B$12,C841='ჯამი (HIDE)'!$B$13,C841='ჯამი (HIDE)'!$B$14),"",D841-G841)</f>
        <v>0</v>
      </c>
      <c r="I841" s="27" t="str">
        <f>IF(AND(D841=0,G841=0),"",IF(OR(C841='ჯამი (HIDE)'!$B$11,C841='ჯამი (HIDE)'!$B$12,C841='ჯამი (HIDE)'!$B$13,C841='ჯამი (HIDE)'!$B$14),"",G841/D841))</f>
        <v/>
      </c>
    </row>
    <row r="842" spans="1:9" ht="16.5" hidden="1" thickTop="1" thickBot="1">
      <c r="A842" t="s">
        <v>199</v>
      </c>
      <c r="B842" s="34"/>
      <c r="C842" s="7" t="s">
        <v>11</v>
      </c>
      <c r="D842" s="14">
        <v>2675000</v>
      </c>
      <c r="E842" s="14">
        <v>507066.94</v>
      </c>
      <c r="F842" s="14">
        <f>სააგენტო!F350</f>
        <v>1037933</v>
      </c>
      <c r="G842" s="14">
        <f t="shared" si="164"/>
        <v>1544999.94</v>
      </c>
      <c r="H842" s="14">
        <f>IF(OR(C842='ჯამი (HIDE)'!$B$11,C842='ჯამი (HIDE)'!$B$12,C842='ჯამი (HIDE)'!$B$13,C842='ჯამი (HIDE)'!$B$14),"",D842-G842)</f>
        <v>1130000.06</v>
      </c>
      <c r="I842" s="27">
        <f>IF(AND(D842=0,G842=0),"",IF(OR(C842='ჯამი (HIDE)'!$B$11,C842='ჯამი (HIDE)'!$B$12,C842='ჯამი (HIDE)'!$B$13,C842='ჯამი (HIDE)'!$B$14),"",G842/D842))</f>
        <v>0.57757007102803737</v>
      </c>
    </row>
    <row r="843" spans="1:9" ht="16.5" hidden="1" thickTop="1" thickBot="1">
      <c r="A843" t="s">
        <v>199</v>
      </c>
      <c r="B843" s="34"/>
      <c r="C843" s="7" t="s">
        <v>12</v>
      </c>
      <c r="D843" s="14">
        <v>0</v>
      </c>
      <c r="E843" s="14"/>
      <c r="F843" s="14">
        <f>სააგენტო!F351</f>
        <v>0</v>
      </c>
      <c r="G843" s="14">
        <f t="shared" si="164"/>
        <v>0</v>
      </c>
      <c r="H843" s="14">
        <f>IF(OR(C843='ჯამი (HIDE)'!$B$11,C843='ჯამი (HIDE)'!$B$12,C843='ჯამი (HIDE)'!$B$13,C843='ჯამი (HIDE)'!$B$14),"",D843-G843)</f>
        <v>0</v>
      </c>
      <c r="I843" s="27" t="str">
        <f>IF(AND(D843=0,G843=0),"",IF(OR(C843='ჯამი (HIDE)'!$B$11,C843='ჯამი (HIDE)'!$B$12,C843='ჯამი (HIDE)'!$B$13,C843='ჯამი (HIDE)'!$B$14),"",G843/D843))</f>
        <v/>
      </c>
    </row>
    <row r="844" spans="1:9" ht="16.5" hidden="1" thickTop="1" thickBot="1">
      <c r="A844" t="s">
        <v>199</v>
      </c>
      <c r="B844" s="33"/>
      <c r="C844" s="5" t="s">
        <v>13</v>
      </c>
      <c r="D844" s="13">
        <v>0</v>
      </c>
      <c r="E844" s="13"/>
      <c r="F844" s="13">
        <f>სააგენტო!F352</f>
        <v>0</v>
      </c>
      <c r="G844" s="13">
        <f t="shared" si="164"/>
        <v>0</v>
      </c>
      <c r="H844" s="13">
        <f>IF(OR(C844='ჯამი (HIDE)'!$B$11,C844='ჯამი (HIDE)'!$B$12,C844='ჯამი (HIDE)'!$B$13,C844='ჯამი (HIDE)'!$B$14),"",D844-G844)</f>
        <v>0</v>
      </c>
      <c r="I844" s="26" t="str">
        <f>IF(AND(D844=0,G844=0),"",IF(OR(C844='ჯამი (HIDE)'!$B$11,C844='ჯამი (HIDE)'!$B$12,C844='ჯამი (HIDE)'!$B$13,C844='ჯამი (HIDE)'!$B$14),"",G844/D844))</f>
        <v/>
      </c>
    </row>
    <row r="845" spans="1:9" ht="16.5" hidden="1" thickTop="1" thickBot="1">
      <c r="A845" t="s">
        <v>199</v>
      </c>
      <c r="B845" s="33"/>
      <c r="C845" s="5" t="s">
        <v>14</v>
      </c>
      <c r="D845" s="13">
        <v>0</v>
      </c>
      <c r="E845" s="13"/>
      <c r="F845" s="13">
        <f>სააგენტო!F353</f>
        <v>0</v>
      </c>
      <c r="G845" s="13">
        <f t="shared" si="164"/>
        <v>0</v>
      </c>
      <c r="H845" s="13">
        <f>IF(OR(C845='ჯამი (HIDE)'!$B$11,C845='ჯამი (HIDE)'!$B$12,C845='ჯამი (HIDE)'!$B$13,C845='ჯამი (HIDE)'!$B$14),"",D845-G845)</f>
        <v>0</v>
      </c>
      <c r="I845" s="26" t="str">
        <f>IF(AND(D845=0,G845=0),"",IF(OR(C845='ჯამი (HIDE)'!$B$11,C845='ჯამი (HIDE)'!$B$12,C845='ჯამი (HIDE)'!$B$13,C845='ჯამი (HIDE)'!$B$14),"",G845/D845))</f>
        <v/>
      </c>
    </row>
    <row r="846" spans="1:9" ht="16.5" hidden="1" thickTop="1" thickBot="1">
      <c r="A846" t="s">
        <v>199</v>
      </c>
      <c r="B846" s="35"/>
      <c r="C846" s="9" t="s">
        <v>15</v>
      </c>
      <c r="D846" s="15">
        <v>0</v>
      </c>
      <c r="E846" s="15"/>
      <c r="F846" s="15">
        <f>სააგენტო!F354</f>
        <v>0</v>
      </c>
      <c r="G846" s="15">
        <f t="shared" si="164"/>
        <v>0</v>
      </c>
      <c r="H846" s="15">
        <f>IF(OR(C846='ჯამი (HIDE)'!$B$11,C846='ჯამი (HIDE)'!$B$12,C846='ჯამი (HIDE)'!$B$13,C846='ჯამი (HIDE)'!$B$14),"",D846-G846)</f>
        <v>0</v>
      </c>
      <c r="I846" s="28" t="str">
        <f>IF(AND(D846=0,G846=0),"",IF(OR(C846='ჯამი (HIDE)'!$B$11,C846='ჯამი (HIDE)'!$B$12,C846='ჯამი (HIDE)'!$B$13,C846='ჯამი (HIDE)'!$B$14),"",G846/D846))</f>
        <v/>
      </c>
    </row>
    <row r="847" spans="1:9" ht="31.5" customHeight="1" thickTop="1" thickBot="1">
      <c r="A847" t="str">
        <f t="shared" ref="A847" si="165">IF(OR(D847&lt;&gt;0,G847&lt;&gt;0,),"a","b")</f>
        <v>a</v>
      </c>
      <c r="B847" s="2" t="s">
        <v>144</v>
      </c>
      <c r="C847" s="24" t="s">
        <v>145</v>
      </c>
      <c r="D847" s="3">
        <v>500000</v>
      </c>
      <c r="E847" s="3">
        <f>SUM(E848,E856,E857,E858)</f>
        <v>212333.31</v>
      </c>
      <c r="F847" s="3">
        <f>სააგენტო!F355</f>
        <v>106167</v>
      </c>
      <c r="G847" s="3">
        <f t="shared" si="164"/>
        <v>318500.31</v>
      </c>
      <c r="H847" s="3">
        <f>IF(OR(C847='ჯამი (HIDE)'!$B$11,C847='ჯამი (HIDE)'!$B$12,C847='ჯამი (HIDE)'!$B$13,C847='ჯამი (HIDE)'!$B$14),"",D847-G847)</f>
        <v>181499.69</v>
      </c>
      <c r="I847" s="25">
        <f>IF(AND(D847=0,G847=0),"",IF(OR(C847='ჯამი (HIDE)'!$B$11,C847='ჯამი (HIDE)'!$B$12,C847='ჯამი (HIDE)'!$B$13,C847='ჯამი (HIDE)'!$B$14),"",G847/D847))</f>
        <v>0.63700062000000002</v>
      </c>
    </row>
    <row r="848" spans="1:9" ht="16.5" hidden="1" thickTop="1" thickBot="1">
      <c r="A848" t="s">
        <v>199</v>
      </c>
      <c r="B848" s="33"/>
      <c r="C848" s="5" t="s">
        <v>5</v>
      </c>
      <c r="D848" s="13">
        <v>500000</v>
      </c>
      <c r="E848" s="13">
        <f>SUM(E849:E855)</f>
        <v>212333.31</v>
      </c>
      <c r="F848" s="13">
        <f>სააგენტო!F356</f>
        <v>106167</v>
      </c>
      <c r="G848" s="13">
        <f t="shared" si="164"/>
        <v>318500.31</v>
      </c>
      <c r="H848" s="13">
        <f>IF(OR(C848='ჯამი (HIDE)'!$B$11,C848='ჯამი (HIDE)'!$B$12,C848='ჯამი (HIDE)'!$B$13,C848='ჯამი (HIDE)'!$B$14),"",D848-G848)</f>
        <v>181499.69</v>
      </c>
      <c r="I848" s="26">
        <f>IF(AND(D848=0,G848=0),"",IF(OR(C848='ჯამი (HIDE)'!$B$11,C848='ჯამი (HIDE)'!$B$12,C848='ჯამი (HIDE)'!$B$13,C848='ჯამი (HIDE)'!$B$14),"",G848/D848))</f>
        <v>0.63700062000000002</v>
      </c>
    </row>
    <row r="849" spans="1:9" ht="16.5" hidden="1" thickTop="1" thickBot="1">
      <c r="A849" t="s">
        <v>199</v>
      </c>
      <c r="B849" s="34"/>
      <c r="C849" s="7" t="s">
        <v>6</v>
      </c>
      <c r="D849" s="14">
        <v>0</v>
      </c>
      <c r="E849" s="14"/>
      <c r="F849" s="14">
        <f>სააგენტო!F357</f>
        <v>0</v>
      </c>
      <c r="G849" s="14">
        <f t="shared" si="164"/>
        <v>0</v>
      </c>
      <c r="H849" s="14">
        <f>IF(OR(C849='ჯამი (HIDE)'!$B$11,C849='ჯამი (HIDE)'!$B$12,C849='ჯამი (HIDE)'!$B$13,C849='ჯამი (HIDE)'!$B$14),"",D849-G849)</f>
        <v>0</v>
      </c>
      <c r="I849" s="27" t="str">
        <f>IF(AND(D849=0,G849=0),"",IF(OR(C849='ჯამი (HIDE)'!$B$11,C849='ჯამი (HIDE)'!$B$12,C849='ჯამი (HIDE)'!$B$13,C849='ჯამი (HIDE)'!$B$14),"",G849/D849))</f>
        <v/>
      </c>
    </row>
    <row r="850" spans="1:9" ht="16.5" hidden="1" thickTop="1" thickBot="1">
      <c r="A850" t="s">
        <v>199</v>
      </c>
      <c r="B850" s="34"/>
      <c r="C850" s="7" t="s">
        <v>7</v>
      </c>
      <c r="D850" s="14">
        <v>0</v>
      </c>
      <c r="E850" s="14"/>
      <c r="F850" s="14">
        <f>სააგენტო!F358</f>
        <v>0</v>
      </c>
      <c r="G850" s="14">
        <f t="shared" si="164"/>
        <v>0</v>
      </c>
      <c r="H850" s="14">
        <f>IF(OR(C850='ჯამი (HIDE)'!$B$11,C850='ჯამი (HIDE)'!$B$12,C850='ჯამი (HIDE)'!$B$13,C850='ჯამი (HIDE)'!$B$14),"",D850-G850)</f>
        <v>0</v>
      </c>
      <c r="I850" s="27" t="str">
        <f>IF(AND(D850=0,G850=0),"",IF(OR(C850='ჯამი (HIDE)'!$B$11,C850='ჯამი (HIDE)'!$B$12,C850='ჯამი (HIDE)'!$B$13,C850='ჯამი (HIDE)'!$B$14),"",G850/D850))</f>
        <v/>
      </c>
    </row>
    <row r="851" spans="1:9" ht="16.5" hidden="1" thickTop="1" thickBot="1">
      <c r="A851" t="s">
        <v>199</v>
      </c>
      <c r="B851" s="34"/>
      <c r="C851" s="7" t="s">
        <v>8</v>
      </c>
      <c r="D851" s="14">
        <v>0</v>
      </c>
      <c r="E851" s="14"/>
      <c r="F851" s="14">
        <f>სააგენტო!F359</f>
        <v>0</v>
      </c>
      <c r="G851" s="14">
        <f t="shared" si="164"/>
        <v>0</v>
      </c>
      <c r="H851" s="14">
        <f>IF(OR(C851='ჯამი (HIDE)'!$B$11,C851='ჯამი (HIDE)'!$B$12,C851='ჯამი (HIDE)'!$B$13,C851='ჯამი (HIDE)'!$B$14),"",D851-G851)</f>
        <v>0</v>
      </c>
      <c r="I851" s="27" t="str">
        <f>IF(AND(D851=0,G851=0),"",IF(OR(C851='ჯამი (HIDE)'!$B$11,C851='ჯამი (HIDE)'!$B$12,C851='ჯამი (HIDE)'!$B$13,C851='ჯამი (HIDE)'!$B$14),"",G851/D851))</f>
        <v/>
      </c>
    </row>
    <row r="852" spans="1:9" ht="16.5" hidden="1" thickTop="1" thickBot="1">
      <c r="A852" t="s">
        <v>199</v>
      </c>
      <c r="B852" s="34"/>
      <c r="C852" s="7" t="s">
        <v>9</v>
      </c>
      <c r="D852" s="14">
        <v>0</v>
      </c>
      <c r="E852" s="14"/>
      <c r="F852" s="14">
        <f>სააგენტო!F360</f>
        <v>0</v>
      </c>
      <c r="G852" s="14">
        <f t="shared" si="164"/>
        <v>0</v>
      </c>
      <c r="H852" s="14">
        <f>IF(OR(C852='ჯამი (HIDE)'!$B$11,C852='ჯამი (HIDE)'!$B$12,C852='ჯამი (HIDE)'!$B$13,C852='ჯამი (HIDE)'!$B$14),"",D852-G852)</f>
        <v>0</v>
      </c>
      <c r="I852" s="27" t="str">
        <f>IF(AND(D852=0,G852=0),"",IF(OR(C852='ჯამი (HIDE)'!$B$11,C852='ჯამი (HIDE)'!$B$12,C852='ჯამი (HIDE)'!$B$13,C852='ჯამი (HIDE)'!$B$14),"",G852/D852))</f>
        <v/>
      </c>
    </row>
    <row r="853" spans="1:9" ht="16.5" hidden="1" thickTop="1" thickBot="1">
      <c r="A853" t="s">
        <v>199</v>
      </c>
      <c r="B853" s="34"/>
      <c r="C853" s="7" t="s">
        <v>10</v>
      </c>
      <c r="D853" s="14">
        <v>0</v>
      </c>
      <c r="E853" s="14"/>
      <c r="F853" s="14">
        <f>სააგენტო!F361</f>
        <v>0</v>
      </c>
      <c r="G853" s="14">
        <f t="shared" si="164"/>
        <v>0</v>
      </c>
      <c r="H853" s="14">
        <f>IF(OR(C853='ჯამი (HIDE)'!$B$11,C853='ჯამი (HIDE)'!$B$12,C853='ჯამი (HIDE)'!$B$13,C853='ჯამი (HIDE)'!$B$14),"",D853-G853)</f>
        <v>0</v>
      </c>
      <c r="I853" s="27" t="str">
        <f>IF(AND(D853=0,G853=0),"",IF(OR(C853='ჯამი (HIDE)'!$B$11,C853='ჯამი (HIDE)'!$B$12,C853='ჯამი (HIDE)'!$B$13,C853='ჯამი (HIDE)'!$B$14),"",G853/D853))</f>
        <v/>
      </c>
    </row>
    <row r="854" spans="1:9" ht="16.5" hidden="1" thickTop="1" thickBot="1">
      <c r="A854" t="s">
        <v>199</v>
      </c>
      <c r="B854" s="34"/>
      <c r="C854" s="7" t="s">
        <v>11</v>
      </c>
      <c r="D854" s="14">
        <v>500000</v>
      </c>
      <c r="E854" s="14">
        <v>212333.31</v>
      </c>
      <c r="F854" s="14">
        <f>სააგენტო!F362</f>
        <v>106167</v>
      </c>
      <c r="G854" s="14">
        <f t="shared" si="164"/>
        <v>318500.31</v>
      </c>
      <c r="H854" s="14">
        <f>IF(OR(C854='ჯამი (HIDE)'!$B$11,C854='ჯამი (HIDE)'!$B$12,C854='ჯამი (HIDE)'!$B$13,C854='ჯამი (HIDE)'!$B$14),"",D854-G854)</f>
        <v>181499.69</v>
      </c>
      <c r="I854" s="27">
        <f>IF(AND(D854=0,G854=0),"",IF(OR(C854='ჯამი (HIDE)'!$B$11,C854='ჯამი (HIDE)'!$B$12,C854='ჯამი (HIDE)'!$B$13,C854='ჯამი (HIDE)'!$B$14),"",G854/D854))</f>
        <v>0.63700062000000002</v>
      </c>
    </row>
    <row r="855" spans="1:9" ht="16.5" hidden="1" thickTop="1" thickBot="1">
      <c r="A855" t="s">
        <v>199</v>
      </c>
      <c r="B855" s="34"/>
      <c r="C855" s="7" t="s">
        <v>12</v>
      </c>
      <c r="D855" s="14">
        <v>0</v>
      </c>
      <c r="E855" s="14"/>
      <c r="F855" s="14">
        <f>სააგენტო!F363</f>
        <v>0</v>
      </c>
      <c r="G855" s="14">
        <f t="shared" si="164"/>
        <v>0</v>
      </c>
      <c r="H855" s="14">
        <f>IF(OR(C855='ჯამი (HIDE)'!$B$11,C855='ჯამი (HIDE)'!$B$12,C855='ჯამი (HIDE)'!$B$13,C855='ჯამი (HIDE)'!$B$14),"",D855-G855)</f>
        <v>0</v>
      </c>
      <c r="I855" s="27" t="str">
        <f>IF(AND(D855=0,G855=0),"",IF(OR(C855='ჯამი (HIDE)'!$B$11,C855='ჯამი (HIDE)'!$B$12,C855='ჯამი (HIDE)'!$B$13,C855='ჯამი (HIDE)'!$B$14),"",G855/D855))</f>
        <v/>
      </c>
    </row>
    <row r="856" spans="1:9" ht="16.5" hidden="1" thickTop="1" thickBot="1">
      <c r="A856" t="s">
        <v>199</v>
      </c>
      <c r="B856" s="33"/>
      <c r="C856" s="5" t="s">
        <v>13</v>
      </c>
      <c r="D856" s="13">
        <v>0</v>
      </c>
      <c r="E856" s="13"/>
      <c r="F856" s="13">
        <f>სააგენტო!F364</f>
        <v>0</v>
      </c>
      <c r="G856" s="13">
        <f t="shared" si="164"/>
        <v>0</v>
      </c>
      <c r="H856" s="13">
        <f>IF(OR(C856='ჯამი (HIDE)'!$B$11,C856='ჯამი (HIDE)'!$B$12,C856='ჯამი (HIDE)'!$B$13,C856='ჯამი (HIDE)'!$B$14),"",D856-G856)</f>
        <v>0</v>
      </c>
      <c r="I856" s="26" t="str">
        <f>IF(AND(D856=0,G856=0),"",IF(OR(C856='ჯამი (HIDE)'!$B$11,C856='ჯამი (HIDE)'!$B$12,C856='ჯამი (HIDE)'!$B$13,C856='ჯამი (HIDE)'!$B$14),"",G856/D856))</f>
        <v/>
      </c>
    </row>
    <row r="857" spans="1:9" ht="16.5" hidden="1" thickTop="1" thickBot="1">
      <c r="A857" t="s">
        <v>199</v>
      </c>
      <c r="B857" s="33"/>
      <c r="C857" s="5" t="s">
        <v>14</v>
      </c>
      <c r="D857" s="13">
        <v>0</v>
      </c>
      <c r="E857" s="13"/>
      <c r="F857" s="13">
        <f>სააგენტო!F365</f>
        <v>0</v>
      </c>
      <c r="G857" s="13">
        <f t="shared" si="164"/>
        <v>0</v>
      </c>
      <c r="H857" s="13">
        <f>IF(OR(C857='ჯამი (HIDE)'!$B$11,C857='ჯამი (HIDE)'!$B$12,C857='ჯამი (HIDE)'!$B$13,C857='ჯამი (HIDE)'!$B$14),"",D857-G857)</f>
        <v>0</v>
      </c>
      <c r="I857" s="26" t="str">
        <f>IF(AND(D857=0,G857=0),"",IF(OR(C857='ჯამი (HIDE)'!$B$11,C857='ჯამი (HIDE)'!$B$12,C857='ჯამი (HIDE)'!$B$13,C857='ჯამი (HIDE)'!$B$14),"",G857/D857))</f>
        <v/>
      </c>
    </row>
    <row r="858" spans="1:9" ht="16.5" hidden="1" thickTop="1" thickBot="1">
      <c r="A858" t="s">
        <v>199</v>
      </c>
      <c r="B858" s="35"/>
      <c r="C858" s="9" t="s">
        <v>15</v>
      </c>
      <c r="D858" s="15">
        <v>0</v>
      </c>
      <c r="E858" s="15"/>
      <c r="F858" s="15">
        <f>სააგენტო!F366</f>
        <v>0</v>
      </c>
      <c r="G858" s="15">
        <f t="shared" si="164"/>
        <v>0</v>
      </c>
      <c r="H858" s="15">
        <f>IF(OR(C858='ჯამი (HIDE)'!$B$11,C858='ჯამი (HIDE)'!$B$12,C858='ჯამი (HIDE)'!$B$13,C858='ჯამი (HIDE)'!$B$14),"",D858-G858)</f>
        <v>0</v>
      </c>
      <c r="I858" s="28" t="str">
        <f>IF(AND(D858=0,G858=0),"",IF(OR(C858='ჯამი (HIDE)'!$B$11,C858='ჯამი (HIDE)'!$B$12,C858='ჯამი (HIDE)'!$B$13,C858='ჯამი (HIDE)'!$B$14),"",G858/D858))</f>
        <v/>
      </c>
    </row>
    <row r="859" spans="1:9" ht="31.5" customHeight="1" thickTop="1" thickBot="1">
      <c r="A859" t="str">
        <f t="shared" ref="A859" si="166">IF(OR(D859&lt;&gt;0,G859&lt;&gt;0,),"a","b")</f>
        <v>a</v>
      </c>
      <c r="B859" s="2" t="s">
        <v>146</v>
      </c>
      <c r="C859" s="24" t="s">
        <v>147</v>
      </c>
      <c r="D859" s="3">
        <v>8188000</v>
      </c>
      <c r="E859" s="3">
        <f>SUM(E871)</f>
        <v>3349568.78</v>
      </c>
      <c r="F859" s="3">
        <f>სააგენტო!F367</f>
        <v>3168312</v>
      </c>
      <c r="G859" s="3">
        <f t="shared" si="164"/>
        <v>6517880.7799999993</v>
      </c>
      <c r="H859" s="3">
        <f>IF(OR(C859='ჯამი (HIDE)'!$B$11,C859='ჯამი (HIDE)'!$B$12,C859='ჯამი (HIDE)'!$B$13,C859='ჯამი (HIDE)'!$B$14),"",D859-G859)</f>
        <v>1670119.2200000007</v>
      </c>
      <c r="I859" s="25">
        <f>IF(AND(D859=0,G859=0),"",IF(OR(C859='ჯამი (HIDE)'!$B$11,C859='ჯამი (HIDE)'!$B$12,C859='ჯამი (HIDE)'!$B$13,C859='ჯამი (HIDE)'!$B$14),"",G859/D859))</f>
        <v>0.79602842940889096</v>
      </c>
    </row>
    <row r="860" spans="1:9" ht="16.5" hidden="1" thickTop="1" thickBot="1">
      <c r="A860" t="s">
        <v>199</v>
      </c>
      <c r="B860" s="33"/>
      <c r="C860" s="5" t="s">
        <v>5</v>
      </c>
      <c r="D860" s="13">
        <v>8188000</v>
      </c>
      <c r="E860" s="13">
        <f t="shared" ref="E860:E870" si="167">SUM(E872)</f>
        <v>3349568.78</v>
      </c>
      <c r="F860" s="13">
        <f>სააგენტო!F368</f>
        <v>3168312</v>
      </c>
      <c r="G860" s="13">
        <f t="shared" si="164"/>
        <v>6517880.7799999993</v>
      </c>
      <c r="H860" s="13">
        <f>IF(OR(C860='ჯამი (HIDE)'!$B$11,C860='ჯამი (HIDE)'!$B$12,C860='ჯამი (HIDE)'!$B$13,C860='ჯამი (HIDE)'!$B$14),"",D860-G860)</f>
        <v>1670119.2200000007</v>
      </c>
      <c r="I860" s="26">
        <f>IF(AND(D860=0,G860=0),"",IF(OR(C860='ჯამი (HIDE)'!$B$11,C860='ჯამი (HIDE)'!$B$12,C860='ჯამი (HIDE)'!$B$13,C860='ჯამი (HIDE)'!$B$14),"",G860/D860))</f>
        <v>0.79602842940889096</v>
      </c>
    </row>
    <row r="861" spans="1:9" ht="16.5" hidden="1" thickTop="1" thickBot="1">
      <c r="A861" t="s">
        <v>199</v>
      </c>
      <c r="B861" s="34"/>
      <c r="C861" s="7" t="s">
        <v>6</v>
      </c>
      <c r="D861" s="14">
        <v>0</v>
      </c>
      <c r="E861" s="14">
        <f t="shared" si="167"/>
        <v>0</v>
      </c>
      <c r="F861" s="14">
        <f>სააგენტო!F369</f>
        <v>0</v>
      </c>
      <c r="G861" s="14">
        <f t="shared" si="164"/>
        <v>0</v>
      </c>
      <c r="H861" s="14">
        <f>IF(OR(C861='ჯამი (HIDE)'!$B$11,C861='ჯამი (HIDE)'!$B$12,C861='ჯამი (HIDE)'!$B$13,C861='ჯამი (HIDE)'!$B$14),"",D861-G861)</f>
        <v>0</v>
      </c>
      <c r="I861" s="27" t="str">
        <f>IF(AND(D861=0,G861=0),"",IF(OR(C861='ჯამი (HIDE)'!$B$11,C861='ჯამი (HIDE)'!$B$12,C861='ჯამი (HIDE)'!$B$13,C861='ჯამი (HIDE)'!$B$14),"",G861/D861))</f>
        <v/>
      </c>
    </row>
    <row r="862" spans="1:9" ht="16.5" hidden="1" thickTop="1" thickBot="1">
      <c r="A862" t="s">
        <v>199</v>
      </c>
      <c r="B862" s="34"/>
      <c r="C862" s="7" t="s">
        <v>7</v>
      </c>
      <c r="D862" s="14">
        <v>9000</v>
      </c>
      <c r="E862" s="14">
        <f t="shared" si="167"/>
        <v>6000</v>
      </c>
      <c r="F862" s="14">
        <f>სააგენტო!F370</f>
        <v>3000</v>
      </c>
      <c r="G862" s="14">
        <f t="shared" si="164"/>
        <v>9000</v>
      </c>
      <c r="H862" s="14">
        <f>IF(OR(C862='ჯამი (HIDE)'!$B$11,C862='ჯამი (HIDE)'!$B$12,C862='ჯამი (HIDE)'!$B$13,C862='ჯამი (HIDE)'!$B$14),"",D862-G862)</f>
        <v>0</v>
      </c>
      <c r="I862" s="27">
        <f>IF(AND(D862=0,G862=0),"",IF(OR(C862='ჯამი (HIDE)'!$B$11,C862='ჯამი (HIDE)'!$B$12,C862='ჯამი (HIDE)'!$B$13,C862='ჯამი (HIDE)'!$B$14),"",G862/D862))</f>
        <v>1</v>
      </c>
    </row>
    <row r="863" spans="1:9" ht="16.5" hidden="1" thickTop="1" thickBot="1">
      <c r="A863" t="s">
        <v>199</v>
      </c>
      <c r="B863" s="34"/>
      <c r="C863" s="7" t="s">
        <v>8</v>
      </c>
      <c r="D863" s="14">
        <v>0</v>
      </c>
      <c r="E863" s="14">
        <f t="shared" si="167"/>
        <v>0</v>
      </c>
      <c r="F863" s="14">
        <f>სააგენტო!F371</f>
        <v>0</v>
      </c>
      <c r="G863" s="14">
        <f t="shared" si="164"/>
        <v>0</v>
      </c>
      <c r="H863" s="14">
        <f>IF(OR(C863='ჯამი (HIDE)'!$B$11,C863='ჯამი (HIDE)'!$B$12,C863='ჯამი (HIDE)'!$B$13,C863='ჯამი (HIDE)'!$B$14),"",D863-G863)</f>
        <v>0</v>
      </c>
      <c r="I863" s="27" t="str">
        <f>IF(AND(D863=0,G863=0),"",IF(OR(C863='ჯამი (HIDE)'!$B$11,C863='ჯამი (HIDE)'!$B$12,C863='ჯამი (HIDE)'!$B$13,C863='ჯამი (HIDE)'!$B$14),"",G863/D863))</f>
        <v/>
      </c>
    </row>
    <row r="864" spans="1:9" ht="16.5" hidden="1" thickTop="1" thickBot="1">
      <c r="A864" t="s">
        <v>199</v>
      </c>
      <c r="B864" s="34"/>
      <c r="C864" s="7" t="s">
        <v>9</v>
      </c>
      <c r="D864" s="14">
        <v>0</v>
      </c>
      <c r="E864" s="14">
        <f t="shared" si="167"/>
        <v>0</v>
      </c>
      <c r="F864" s="14">
        <f>სააგენტო!F372</f>
        <v>0</v>
      </c>
      <c r="G864" s="14">
        <f t="shared" si="164"/>
        <v>0</v>
      </c>
      <c r="H864" s="14">
        <f>IF(OR(C864='ჯამი (HIDE)'!$B$11,C864='ჯამი (HIDE)'!$B$12,C864='ჯამი (HIDE)'!$B$13,C864='ჯამი (HIDE)'!$B$14),"",D864-G864)</f>
        <v>0</v>
      </c>
      <c r="I864" s="27" t="str">
        <f>IF(AND(D864=0,G864=0),"",IF(OR(C864='ჯამი (HIDE)'!$B$11,C864='ჯამი (HIDE)'!$B$12,C864='ჯამი (HIDE)'!$B$13,C864='ჯამი (HIDE)'!$B$14),"",G864/D864))</f>
        <v/>
      </c>
    </row>
    <row r="865" spans="1:9" ht="16.5" hidden="1" thickTop="1" thickBot="1">
      <c r="A865" t="s">
        <v>199</v>
      </c>
      <c r="B865" s="34"/>
      <c r="C865" s="7" t="s">
        <v>10</v>
      </c>
      <c r="D865" s="14">
        <v>0</v>
      </c>
      <c r="E865" s="14">
        <f t="shared" si="167"/>
        <v>0</v>
      </c>
      <c r="F865" s="14">
        <f>სააგენტო!F373</f>
        <v>0</v>
      </c>
      <c r="G865" s="14">
        <f t="shared" si="164"/>
        <v>0</v>
      </c>
      <c r="H865" s="14">
        <f>IF(OR(C865='ჯამი (HIDE)'!$B$11,C865='ჯამი (HIDE)'!$B$12,C865='ჯამი (HIDE)'!$B$13,C865='ჯამი (HIDE)'!$B$14),"",D865-G865)</f>
        <v>0</v>
      </c>
      <c r="I865" s="27" t="str">
        <f>IF(AND(D865=0,G865=0),"",IF(OR(C865='ჯამი (HIDE)'!$B$11,C865='ჯამი (HIDE)'!$B$12,C865='ჯამი (HIDE)'!$B$13,C865='ჯამი (HIDE)'!$B$14),"",G865/D865))</f>
        <v/>
      </c>
    </row>
    <row r="866" spans="1:9" ht="16.5" hidden="1" thickTop="1" thickBot="1">
      <c r="A866" t="s">
        <v>199</v>
      </c>
      <c r="B866" s="34"/>
      <c r="C866" s="7" t="s">
        <v>11</v>
      </c>
      <c r="D866" s="14">
        <v>8179000</v>
      </c>
      <c r="E866" s="14">
        <f t="shared" si="167"/>
        <v>3343568.78</v>
      </c>
      <c r="F866" s="14">
        <f>სააგენტო!F374</f>
        <v>3165312</v>
      </c>
      <c r="G866" s="14">
        <f t="shared" si="164"/>
        <v>6508880.7799999993</v>
      </c>
      <c r="H866" s="14">
        <f>IF(OR(C866='ჯამი (HIDE)'!$B$11,C866='ჯამი (HIDE)'!$B$12,C866='ჯამი (HIDE)'!$B$13,C866='ჯამი (HIDE)'!$B$14),"",D866-G866)</f>
        <v>1670119.2200000007</v>
      </c>
      <c r="I866" s="27">
        <f>IF(AND(D866=0,G866=0),"",IF(OR(C866='ჯამი (HIDE)'!$B$11,C866='ჯამი (HIDE)'!$B$12,C866='ჯამი (HIDE)'!$B$13,C866='ჯამი (HIDE)'!$B$14),"",G866/D866))</f>
        <v>0.79580398337205027</v>
      </c>
    </row>
    <row r="867" spans="1:9" ht="16.5" hidden="1" thickTop="1" thickBot="1">
      <c r="A867" t="s">
        <v>199</v>
      </c>
      <c r="B867" s="34"/>
      <c r="C867" s="7" t="s">
        <v>12</v>
      </c>
      <c r="D867" s="14">
        <v>0</v>
      </c>
      <c r="E867" s="14">
        <f t="shared" si="167"/>
        <v>0</v>
      </c>
      <c r="F867" s="14">
        <f>სააგენტო!F375</f>
        <v>0</v>
      </c>
      <c r="G867" s="14">
        <f t="shared" si="164"/>
        <v>0</v>
      </c>
      <c r="H867" s="14">
        <f>IF(OR(C867='ჯამი (HIDE)'!$B$11,C867='ჯამი (HIDE)'!$B$12,C867='ჯამი (HIDE)'!$B$13,C867='ჯამი (HIDE)'!$B$14),"",D867-G867)</f>
        <v>0</v>
      </c>
      <c r="I867" s="27" t="str">
        <f>IF(AND(D867=0,G867=0),"",IF(OR(C867='ჯამი (HIDE)'!$B$11,C867='ჯამი (HIDE)'!$B$12,C867='ჯამი (HIDE)'!$B$13,C867='ჯამი (HIDE)'!$B$14),"",G867/D867))</f>
        <v/>
      </c>
    </row>
    <row r="868" spans="1:9" ht="16.5" hidden="1" thickTop="1" thickBot="1">
      <c r="A868" t="s">
        <v>199</v>
      </c>
      <c r="B868" s="33"/>
      <c r="C868" s="5" t="s">
        <v>13</v>
      </c>
      <c r="D868" s="13">
        <v>0</v>
      </c>
      <c r="E868" s="13">
        <f t="shared" si="167"/>
        <v>0</v>
      </c>
      <c r="F868" s="13">
        <f>სააგენტო!F376</f>
        <v>0</v>
      </c>
      <c r="G868" s="13">
        <f t="shared" si="164"/>
        <v>0</v>
      </c>
      <c r="H868" s="13">
        <f>IF(OR(C868='ჯამი (HIDE)'!$B$11,C868='ჯამი (HIDE)'!$B$12,C868='ჯამი (HIDE)'!$B$13,C868='ჯამი (HIDE)'!$B$14),"",D868-G868)</f>
        <v>0</v>
      </c>
      <c r="I868" s="26" t="str">
        <f>IF(AND(D868=0,G868=0),"",IF(OR(C868='ჯამი (HIDE)'!$B$11,C868='ჯამი (HIDE)'!$B$12,C868='ჯამი (HIDE)'!$B$13,C868='ჯამი (HIDE)'!$B$14),"",G868/D868))</f>
        <v/>
      </c>
    </row>
    <row r="869" spans="1:9" ht="16.5" hidden="1" thickTop="1" thickBot="1">
      <c r="A869" t="s">
        <v>199</v>
      </c>
      <c r="B869" s="33"/>
      <c r="C869" s="5" t="s">
        <v>14</v>
      </c>
      <c r="D869" s="13">
        <v>0</v>
      </c>
      <c r="E869" s="13">
        <f t="shared" si="167"/>
        <v>0</v>
      </c>
      <c r="F869" s="13">
        <f>სააგენტო!F377</f>
        <v>0</v>
      </c>
      <c r="G869" s="13">
        <f t="shared" si="164"/>
        <v>0</v>
      </c>
      <c r="H869" s="13">
        <f>IF(OR(C869='ჯამი (HIDE)'!$B$11,C869='ჯამი (HIDE)'!$B$12,C869='ჯამი (HIDE)'!$B$13,C869='ჯამი (HIDE)'!$B$14),"",D869-G869)</f>
        <v>0</v>
      </c>
      <c r="I869" s="26" t="str">
        <f>IF(AND(D869=0,G869=0),"",IF(OR(C869='ჯამი (HIDE)'!$B$11,C869='ჯამი (HIDE)'!$B$12,C869='ჯამი (HIDE)'!$B$13,C869='ჯამი (HIDE)'!$B$14),"",G869/D869))</f>
        <v/>
      </c>
    </row>
    <row r="870" spans="1:9" ht="16.5" hidden="1" thickTop="1" thickBot="1">
      <c r="A870" t="s">
        <v>199</v>
      </c>
      <c r="B870" s="35"/>
      <c r="C870" s="9" t="s">
        <v>15</v>
      </c>
      <c r="D870" s="15">
        <v>0</v>
      </c>
      <c r="E870" s="15">
        <f t="shared" si="167"/>
        <v>0</v>
      </c>
      <c r="F870" s="15">
        <f>სააგენტო!F378</f>
        <v>0</v>
      </c>
      <c r="G870" s="15">
        <f t="shared" si="164"/>
        <v>0</v>
      </c>
      <c r="H870" s="15">
        <f>IF(OR(C870='ჯამი (HIDE)'!$B$11,C870='ჯამი (HIDE)'!$B$12,C870='ჯამი (HIDE)'!$B$13,C870='ჯამი (HIDE)'!$B$14),"",D870-G870)</f>
        <v>0</v>
      </c>
      <c r="I870" s="28" t="str">
        <f>IF(AND(D870=0,G870=0),"",IF(OR(C870='ჯამი (HIDE)'!$B$11,C870='ჯამი (HIDE)'!$B$12,C870='ჯამი (HIDE)'!$B$13,C870='ჯამი (HIDE)'!$B$14),"",G870/D870))</f>
        <v/>
      </c>
    </row>
    <row r="871" spans="1:9" ht="31.5" customHeight="1" thickTop="1" thickBot="1">
      <c r="A871" t="str">
        <f t="shared" ref="A871" si="168">IF(OR(D871&lt;&gt;0,G871&lt;&gt;0,),"a","b")</f>
        <v>a</v>
      </c>
      <c r="B871" s="2" t="s">
        <v>148</v>
      </c>
      <c r="C871" s="24" t="s">
        <v>147</v>
      </c>
      <c r="D871" s="3">
        <v>8188000</v>
      </c>
      <c r="E871" s="3">
        <f>SUM(E872,E880,E881,E882)</f>
        <v>3349568.78</v>
      </c>
      <c r="F871" s="3">
        <v>0</v>
      </c>
      <c r="G871" s="3">
        <f t="shared" si="164"/>
        <v>3349568.78</v>
      </c>
      <c r="H871" s="3">
        <f>IF(OR(C871='ჯამი (HIDE)'!$B$11,C871='ჯამი (HIDE)'!$B$12,C871='ჯამი (HIDE)'!$B$13,C871='ჯამი (HIDE)'!$B$14),"",D871-G871)</f>
        <v>4838431.2200000007</v>
      </c>
      <c r="I871" s="25">
        <f>IF(AND(D871=0,G871=0),"",IF(OR(C871='ჯამი (HIDE)'!$B$11,C871='ჯამი (HIDE)'!$B$12,C871='ჯამი (HIDE)'!$B$13,C871='ჯამი (HIDE)'!$B$14),"",G871/D871))</f>
        <v>0.40908265510503172</v>
      </c>
    </row>
    <row r="872" spans="1:9" ht="16.5" hidden="1" thickTop="1" thickBot="1">
      <c r="A872" t="s">
        <v>199</v>
      </c>
      <c r="B872" s="33"/>
      <c r="C872" s="5" t="s">
        <v>5</v>
      </c>
      <c r="D872" s="13">
        <v>8188000</v>
      </c>
      <c r="E872" s="13">
        <f>SUM(E873:E879)</f>
        <v>3349568.78</v>
      </c>
      <c r="F872" s="13">
        <v>0</v>
      </c>
      <c r="G872" s="13">
        <f t="shared" si="164"/>
        <v>3349568.78</v>
      </c>
      <c r="H872" s="13">
        <f>IF(OR(C872='ჯამი (HIDE)'!$B$11,C872='ჯამი (HIDE)'!$B$12,C872='ჯამი (HIDE)'!$B$13,C872='ჯამი (HIDE)'!$B$14),"",D872-G872)</f>
        <v>4838431.2200000007</v>
      </c>
      <c r="I872" s="26">
        <f>IF(AND(D872=0,G872=0),"",IF(OR(C872='ჯამი (HIDE)'!$B$11,C872='ჯამი (HIDE)'!$B$12,C872='ჯამი (HIDE)'!$B$13,C872='ჯამი (HIDE)'!$B$14),"",G872/D872))</f>
        <v>0.40908265510503172</v>
      </c>
    </row>
    <row r="873" spans="1:9" ht="16.5" hidden="1" thickTop="1" thickBot="1">
      <c r="A873" t="s">
        <v>199</v>
      </c>
      <c r="B873" s="34"/>
      <c r="C873" s="7" t="s">
        <v>6</v>
      </c>
      <c r="D873" s="14">
        <v>0</v>
      </c>
      <c r="E873" s="14"/>
      <c r="F873" s="14">
        <v>0</v>
      </c>
      <c r="G873" s="14">
        <f t="shared" si="164"/>
        <v>0</v>
      </c>
      <c r="H873" s="14">
        <f>IF(OR(C873='ჯამი (HIDE)'!$B$11,C873='ჯამი (HIDE)'!$B$12,C873='ჯამი (HIDE)'!$B$13,C873='ჯამი (HIDE)'!$B$14),"",D873-G873)</f>
        <v>0</v>
      </c>
      <c r="I873" s="27" t="str">
        <f>IF(AND(D873=0,G873=0),"",IF(OR(C873='ჯამი (HIDE)'!$B$11,C873='ჯამი (HIDE)'!$B$12,C873='ჯამი (HIDE)'!$B$13,C873='ჯამი (HIDE)'!$B$14),"",G873/D873))</f>
        <v/>
      </c>
    </row>
    <row r="874" spans="1:9" ht="16.5" hidden="1" thickTop="1" thickBot="1">
      <c r="A874" t="s">
        <v>199</v>
      </c>
      <c r="B874" s="34"/>
      <c r="C874" s="7" t="s">
        <v>7</v>
      </c>
      <c r="D874" s="14">
        <v>9000</v>
      </c>
      <c r="E874" s="14">
        <v>6000</v>
      </c>
      <c r="F874" s="14">
        <v>0</v>
      </c>
      <c r="G874" s="14">
        <f t="shared" si="164"/>
        <v>6000</v>
      </c>
      <c r="H874" s="14">
        <f>IF(OR(C874='ჯამი (HIDE)'!$B$11,C874='ჯამი (HIDE)'!$B$12,C874='ჯამი (HIDE)'!$B$13,C874='ჯამი (HIDE)'!$B$14),"",D874-G874)</f>
        <v>3000</v>
      </c>
      <c r="I874" s="27">
        <f>IF(AND(D874=0,G874=0),"",IF(OR(C874='ჯამი (HIDE)'!$B$11,C874='ჯამი (HIDE)'!$B$12,C874='ჯამი (HIDE)'!$B$13,C874='ჯამი (HIDE)'!$B$14),"",G874/D874))</f>
        <v>0.66666666666666663</v>
      </c>
    </row>
    <row r="875" spans="1:9" ht="16.5" hidden="1" thickTop="1" thickBot="1">
      <c r="A875" t="s">
        <v>199</v>
      </c>
      <c r="B875" s="34"/>
      <c r="C875" s="7" t="s">
        <v>8</v>
      </c>
      <c r="D875" s="14">
        <v>0</v>
      </c>
      <c r="E875" s="14"/>
      <c r="F875" s="14">
        <v>0</v>
      </c>
      <c r="G875" s="14">
        <f t="shared" si="164"/>
        <v>0</v>
      </c>
      <c r="H875" s="14">
        <f>IF(OR(C875='ჯამი (HIDE)'!$B$11,C875='ჯამი (HIDE)'!$B$12,C875='ჯამი (HIDE)'!$B$13,C875='ჯამი (HIDE)'!$B$14),"",D875-G875)</f>
        <v>0</v>
      </c>
      <c r="I875" s="27" t="str">
        <f>IF(AND(D875=0,G875=0),"",IF(OR(C875='ჯამი (HIDE)'!$B$11,C875='ჯამი (HIDE)'!$B$12,C875='ჯამი (HIDE)'!$B$13,C875='ჯამი (HIDE)'!$B$14),"",G875/D875))</f>
        <v/>
      </c>
    </row>
    <row r="876" spans="1:9" ht="16.5" hidden="1" thickTop="1" thickBot="1">
      <c r="A876" t="s">
        <v>199</v>
      </c>
      <c r="B876" s="34"/>
      <c r="C876" s="7" t="s">
        <v>9</v>
      </c>
      <c r="D876" s="14">
        <v>0</v>
      </c>
      <c r="E876" s="14"/>
      <c r="F876" s="14">
        <v>0</v>
      </c>
      <c r="G876" s="14">
        <f t="shared" si="164"/>
        <v>0</v>
      </c>
      <c r="H876" s="14">
        <f>IF(OR(C876='ჯამი (HIDE)'!$B$11,C876='ჯამი (HIDE)'!$B$12,C876='ჯამი (HIDE)'!$B$13,C876='ჯამი (HIDE)'!$B$14),"",D876-G876)</f>
        <v>0</v>
      </c>
      <c r="I876" s="27" t="str">
        <f>IF(AND(D876=0,G876=0),"",IF(OR(C876='ჯამი (HIDE)'!$B$11,C876='ჯამი (HIDE)'!$B$12,C876='ჯამი (HIDE)'!$B$13,C876='ჯამი (HIDE)'!$B$14),"",G876/D876))</f>
        <v/>
      </c>
    </row>
    <row r="877" spans="1:9" ht="16.5" hidden="1" thickTop="1" thickBot="1">
      <c r="A877" t="s">
        <v>199</v>
      </c>
      <c r="B877" s="34"/>
      <c r="C877" s="7" t="s">
        <v>10</v>
      </c>
      <c r="D877" s="14">
        <v>0</v>
      </c>
      <c r="E877" s="14"/>
      <c r="F877" s="14">
        <v>0</v>
      </c>
      <c r="G877" s="14">
        <f t="shared" si="164"/>
        <v>0</v>
      </c>
      <c r="H877" s="14">
        <f>IF(OR(C877='ჯამი (HIDE)'!$B$11,C877='ჯამი (HIDE)'!$B$12,C877='ჯამი (HIDE)'!$B$13,C877='ჯამი (HIDE)'!$B$14),"",D877-G877)</f>
        <v>0</v>
      </c>
      <c r="I877" s="27" t="str">
        <f>IF(AND(D877=0,G877=0),"",IF(OR(C877='ჯამი (HIDE)'!$B$11,C877='ჯამი (HIDE)'!$B$12,C877='ჯამი (HIDE)'!$B$13,C877='ჯამი (HIDE)'!$B$14),"",G877/D877))</f>
        <v/>
      </c>
    </row>
    <row r="878" spans="1:9" ht="16.5" hidden="1" thickTop="1" thickBot="1">
      <c r="A878" t="s">
        <v>199</v>
      </c>
      <c r="B878" s="34"/>
      <c r="C878" s="7" t="s">
        <v>11</v>
      </c>
      <c r="D878" s="14">
        <v>8179000</v>
      </c>
      <c r="E878" s="14">
        <v>3343568.78</v>
      </c>
      <c r="F878" s="14">
        <v>0</v>
      </c>
      <c r="G878" s="14">
        <f t="shared" si="164"/>
        <v>3343568.78</v>
      </c>
      <c r="H878" s="14">
        <f>IF(OR(C878='ჯამი (HIDE)'!$B$11,C878='ჯამი (HIDE)'!$B$12,C878='ჯამი (HIDE)'!$B$13,C878='ჯამი (HIDE)'!$B$14),"",D878-G878)</f>
        <v>4835431.2200000007</v>
      </c>
      <c r="I878" s="27">
        <f>IF(AND(D878=0,G878=0),"",IF(OR(C878='ჯამი (HIDE)'!$B$11,C878='ჯამი (HIDE)'!$B$12,C878='ჯამი (HIDE)'!$B$13,C878='ჯამი (HIDE)'!$B$14),"",G878/D878))</f>
        <v>0.40879921506296613</v>
      </c>
    </row>
    <row r="879" spans="1:9" ht="16.5" hidden="1" thickTop="1" thickBot="1">
      <c r="A879" t="s">
        <v>199</v>
      </c>
      <c r="B879" s="34"/>
      <c r="C879" s="7" t="s">
        <v>12</v>
      </c>
      <c r="D879" s="14">
        <v>0</v>
      </c>
      <c r="E879" s="14"/>
      <c r="F879" s="14">
        <v>0</v>
      </c>
      <c r="G879" s="14">
        <f t="shared" si="164"/>
        <v>0</v>
      </c>
      <c r="H879" s="14">
        <f>IF(OR(C879='ჯამი (HIDE)'!$B$11,C879='ჯამი (HIDE)'!$B$12,C879='ჯამი (HIDE)'!$B$13,C879='ჯამი (HIDE)'!$B$14),"",D879-G879)</f>
        <v>0</v>
      </c>
      <c r="I879" s="27" t="str">
        <f>IF(AND(D879=0,G879=0),"",IF(OR(C879='ჯამი (HIDE)'!$B$11,C879='ჯამი (HIDE)'!$B$12,C879='ჯამი (HIDE)'!$B$13,C879='ჯამი (HIDE)'!$B$14),"",G879/D879))</f>
        <v/>
      </c>
    </row>
    <row r="880" spans="1:9" ht="16.5" hidden="1" thickTop="1" thickBot="1">
      <c r="A880" t="s">
        <v>199</v>
      </c>
      <c r="B880" s="33"/>
      <c r="C880" s="5" t="s">
        <v>13</v>
      </c>
      <c r="D880" s="13">
        <v>0</v>
      </c>
      <c r="E880" s="13"/>
      <c r="F880" s="13">
        <v>0</v>
      </c>
      <c r="G880" s="13">
        <f t="shared" si="164"/>
        <v>0</v>
      </c>
      <c r="H880" s="13">
        <f>IF(OR(C880='ჯამი (HIDE)'!$B$11,C880='ჯამი (HIDE)'!$B$12,C880='ჯამი (HIDE)'!$B$13,C880='ჯამი (HIDE)'!$B$14),"",D880-G880)</f>
        <v>0</v>
      </c>
      <c r="I880" s="26" t="str">
        <f>IF(AND(D880=0,G880=0),"",IF(OR(C880='ჯამი (HIDE)'!$B$11,C880='ჯამი (HIDE)'!$B$12,C880='ჯამი (HIDE)'!$B$13,C880='ჯამი (HIDE)'!$B$14),"",G880/D880))</f>
        <v/>
      </c>
    </row>
    <row r="881" spans="1:9" ht="16.5" hidden="1" thickTop="1" thickBot="1">
      <c r="A881" t="s">
        <v>199</v>
      </c>
      <c r="B881" s="33"/>
      <c r="C881" s="5" t="s">
        <v>14</v>
      </c>
      <c r="D881" s="13">
        <v>0</v>
      </c>
      <c r="E881" s="13"/>
      <c r="F881" s="13">
        <v>0</v>
      </c>
      <c r="G881" s="13">
        <f t="shared" si="164"/>
        <v>0</v>
      </c>
      <c r="H881" s="13">
        <f>IF(OR(C881='ჯამი (HIDE)'!$B$11,C881='ჯამი (HIDE)'!$B$12,C881='ჯამი (HIDE)'!$B$13,C881='ჯამი (HIDE)'!$B$14),"",D881-G881)</f>
        <v>0</v>
      </c>
      <c r="I881" s="26" t="str">
        <f>IF(AND(D881=0,G881=0),"",IF(OR(C881='ჯამი (HIDE)'!$B$11,C881='ჯამი (HIDE)'!$B$12,C881='ჯამი (HIDE)'!$B$13,C881='ჯამი (HIDE)'!$B$14),"",G881/D881))</f>
        <v/>
      </c>
    </row>
    <row r="882" spans="1:9" ht="16.5" hidden="1" thickTop="1" thickBot="1">
      <c r="A882" t="s">
        <v>199</v>
      </c>
      <c r="B882" s="35"/>
      <c r="C882" s="9" t="s">
        <v>15</v>
      </c>
      <c r="D882" s="15">
        <v>0</v>
      </c>
      <c r="E882" s="15"/>
      <c r="F882" s="15">
        <v>0</v>
      </c>
      <c r="G882" s="15">
        <f t="shared" si="164"/>
        <v>0</v>
      </c>
      <c r="H882" s="15">
        <f>IF(OR(C882='ჯამი (HIDE)'!$B$11,C882='ჯამი (HIDE)'!$B$12,C882='ჯამი (HIDE)'!$B$13,C882='ჯამი (HIDE)'!$B$14),"",D882-G882)</f>
        <v>0</v>
      </c>
      <c r="I882" s="28" t="str">
        <f>IF(AND(D882=0,G882=0),"",IF(OR(C882='ჯამი (HIDE)'!$B$11,C882='ჯამი (HIDE)'!$B$12,C882='ჯამი (HIDE)'!$B$13,C882='ჯამი (HIDE)'!$B$14),"",G882/D882))</f>
        <v/>
      </c>
    </row>
    <row r="883" spans="1:9" ht="31.5" customHeight="1" thickTop="1" thickBot="1">
      <c r="A883" t="str">
        <f t="shared" ref="A883" si="169">IF(OR(D883&lt;&gt;0,G883&lt;&gt;0,),"a","b")</f>
        <v>a</v>
      </c>
      <c r="B883" s="2" t="s">
        <v>149</v>
      </c>
      <c r="C883" s="30" t="s">
        <v>150</v>
      </c>
      <c r="D883" s="3">
        <v>400000</v>
      </c>
      <c r="E883" s="3">
        <f>SUM(E884,E892,E893,E894)</f>
        <v>147175.6</v>
      </c>
      <c r="F883" s="3">
        <f>სააგენტო!F391</f>
        <v>297419</v>
      </c>
      <c r="G883" s="3">
        <f t="shared" si="164"/>
        <v>444594.6</v>
      </c>
      <c r="H883" s="3">
        <f>IF(OR(C883='ჯამი (HIDE)'!$B$11,C883='ჯამი (HIDE)'!$B$12,C883='ჯამი (HIDE)'!$B$13,C883='ჯამი (HIDE)'!$B$14),"",D883-G883)</f>
        <v>-44594.599999999977</v>
      </c>
      <c r="I883" s="25">
        <f>IF(AND(D883=0,G883=0),"",IF(OR(C883='ჯამი (HIDE)'!$B$11,C883='ჯამი (HIDE)'!$B$12,C883='ჯამი (HIDE)'!$B$13,C883='ჯამი (HIDE)'!$B$14),"",G883/D883))</f>
        <v>1.1114865</v>
      </c>
    </row>
    <row r="884" spans="1:9" ht="16.5" hidden="1" thickTop="1" thickBot="1">
      <c r="A884" t="s">
        <v>199</v>
      </c>
      <c r="B884" s="33"/>
      <c r="C884" s="5" t="s">
        <v>5</v>
      </c>
      <c r="D884" s="13">
        <v>400000</v>
      </c>
      <c r="E884" s="13">
        <f>SUM(E885:E891)</f>
        <v>147175.6</v>
      </c>
      <c r="F884" s="13">
        <f>სააგენტო!F392</f>
        <v>297419</v>
      </c>
      <c r="G884" s="13">
        <f t="shared" si="164"/>
        <v>444594.6</v>
      </c>
      <c r="H884" s="13">
        <f>IF(OR(C884='ჯამი (HIDE)'!$B$11,C884='ჯამი (HIDE)'!$B$12,C884='ჯამი (HIDE)'!$B$13,C884='ჯამი (HIDE)'!$B$14),"",D884-G884)</f>
        <v>-44594.599999999977</v>
      </c>
      <c r="I884" s="26">
        <f>IF(AND(D884=0,G884=0),"",IF(OR(C884='ჯამი (HIDE)'!$B$11,C884='ჯამი (HIDE)'!$B$12,C884='ჯამი (HIDE)'!$B$13,C884='ჯამი (HIDE)'!$B$14),"",G884/D884))</f>
        <v>1.1114865</v>
      </c>
    </row>
    <row r="885" spans="1:9" ht="16.5" hidden="1" thickTop="1" thickBot="1">
      <c r="A885" t="s">
        <v>199</v>
      </c>
      <c r="B885" s="34"/>
      <c r="C885" s="7" t="s">
        <v>6</v>
      </c>
      <c r="D885" s="14">
        <v>0</v>
      </c>
      <c r="E885" s="14"/>
      <c r="F885" s="14">
        <f>სააგენტო!F393</f>
        <v>0</v>
      </c>
      <c r="G885" s="14">
        <f t="shared" si="164"/>
        <v>0</v>
      </c>
      <c r="H885" s="14">
        <f>IF(OR(C885='ჯამი (HIDE)'!$B$11,C885='ჯამი (HIDE)'!$B$12,C885='ჯამი (HIDE)'!$B$13,C885='ჯამი (HIDE)'!$B$14),"",D885-G885)</f>
        <v>0</v>
      </c>
      <c r="I885" s="27" t="str">
        <f>IF(AND(D885=0,G885=0),"",IF(OR(C885='ჯამი (HIDE)'!$B$11,C885='ჯამი (HIDE)'!$B$12,C885='ჯამი (HIDE)'!$B$13,C885='ჯამი (HIDE)'!$B$14),"",G885/D885))</f>
        <v/>
      </c>
    </row>
    <row r="886" spans="1:9" ht="16.5" hidden="1" thickTop="1" thickBot="1">
      <c r="A886" t="s">
        <v>199</v>
      </c>
      <c r="B886" s="34"/>
      <c r="C886" s="7" t="s">
        <v>7</v>
      </c>
      <c r="D886" s="14">
        <v>71000</v>
      </c>
      <c r="E886" s="14">
        <v>47330</v>
      </c>
      <c r="F886" s="14">
        <f>სააგენტო!F394</f>
        <v>23665</v>
      </c>
      <c r="G886" s="14">
        <f t="shared" si="164"/>
        <v>70995</v>
      </c>
      <c r="H886" s="14">
        <f>IF(OR(C886='ჯამი (HIDE)'!$B$11,C886='ჯამი (HIDE)'!$B$12,C886='ჯამი (HIDE)'!$B$13,C886='ჯამი (HIDE)'!$B$14),"",D886-G886)</f>
        <v>5</v>
      </c>
      <c r="I886" s="27">
        <f>IF(AND(D886=0,G886=0),"",IF(OR(C886='ჯამი (HIDE)'!$B$11,C886='ჯამი (HIDE)'!$B$12,C886='ჯამი (HIDE)'!$B$13,C886='ჯამი (HIDE)'!$B$14),"",G886/D886))</f>
        <v>0.99992957746478872</v>
      </c>
    </row>
    <row r="887" spans="1:9" ht="16.5" hidden="1" thickTop="1" thickBot="1">
      <c r="A887" t="s">
        <v>199</v>
      </c>
      <c r="B887" s="34"/>
      <c r="C887" s="7" t="s">
        <v>8</v>
      </c>
      <c r="D887" s="14">
        <v>0</v>
      </c>
      <c r="E887" s="14"/>
      <c r="F887" s="14">
        <f>სააგენტო!F395</f>
        <v>0</v>
      </c>
      <c r="G887" s="14">
        <f t="shared" si="164"/>
        <v>0</v>
      </c>
      <c r="H887" s="14">
        <f>IF(OR(C887='ჯამი (HIDE)'!$B$11,C887='ჯამი (HIDE)'!$B$12,C887='ჯამი (HIDE)'!$B$13,C887='ჯამი (HIDE)'!$B$14),"",D887-G887)</f>
        <v>0</v>
      </c>
      <c r="I887" s="27" t="str">
        <f>IF(AND(D887=0,G887=0),"",IF(OR(C887='ჯამი (HIDE)'!$B$11,C887='ჯამი (HIDE)'!$B$12,C887='ჯამი (HIDE)'!$B$13,C887='ჯამი (HIDE)'!$B$14),"",G887/D887))</f>
        <v/>
      </c>
    </row>
    <row r="888" spans="1:9" ht="16.5" hidden="1" thickTop="1" thickBot="1">
      <c r="A888" t="s">
        <v>199</v>
      </c>
      <c r="B888" s="34"/>
      <c r="C888" s="7" t="s">
        <v>9</v>
      </c>
      <c r="D888" s="14">
        <v>0</v>
      </c>
      <c r="E888" s="14"/>
      <c r="F888" s="14">
        <f>სააგენტო!F396</f>
        <v>0</v>
      </c>
      <c r="G888" s="14">
        <f t="shared" si="164"/>
        <v>0</v>
      </c>
      <c r="H888" s="14">
        <f>IF(OR(C888='ჯამი (HIDE)'!$B$11,C888='ჯამი (HIDE)'!$B$12,C888='ჯამი (HIDE)'!$B$13,C888='ჯამი (HIDE)'!$B$14),"",D888-G888)</f>
        <v>0</v>
      </c>
      <c r="I888" s="27" t="str">
        <f>IF(AND(D888=0,G888=0),"",IF(OR(C888='ჯამი (HIDE)'!$B$11,C888='ჯამი (HIDE)'!$B$12,C888='ჯამი (HIDE)'!$B$13,C888='ჯამი (HIDE)'!$B$14),"",G888/D888))</f>
        <v/>
      </c>
    </row>
    <row r="889" spans="1:9" ht="16.5" hidden="1" thickTop="1" thickBot="1">
      <c r="A889" t="s">
        <v>199</v>
      </c>
      <c r="B889" s="34"/>
      <c r="C889" s="7" t="s">
        <v>10</v>
      </c>
      <c r="D889" s="14">
        <v>0</v>
      </c>
      <c r="E889" s="14"/>
      <c r="F889" s="14">
        <f>სააგენტო!F397</f>
        <v>0</v>
      </c>
      <c r="G889" s="14">
        <f t="shared" si="164"/>
        <v>0</v>
      </c>
      <c r="H889" s="14">
        <f>IF(OR(C889='ჯამი (HIDE)'!$B$11,C889='ჯამი (HIDE)'!$B$12,C889='ჯამი (HIDE)'!$B$13,C889='ჯამი (HIDE)'!$B$14),"",D889-G889)</f>
        <v>0</v>
      </c>
      <c r="I889" s="27" t="str">
        <f>IF(AND(D889=0,G889=0),"",IF(OR(C889='ჯამი (HIDE)'!$B$11,C889='ჯამი (HIDE)'!$B$12,C889='ჯამი (HIDE)'!$B$13,C889='ჯამი (HIDE)'!$B$14),"",G889/D889))</f>
        <v/>
      </c>
    </row>
    <row r="890" spans="1:9" ht="16.5" hidden="1" thickTop="1" thickBot="1">
      <c r="A890" t="s">
        <v>199</v>
      </c>
      <c r="B890" s="34"/>
      <c r="C890" s="7" t="s">
        <v>11</v>
      </c>
      <c r="D890" s="14">
        <v>173130</v>
      </c>
      <c r="E890" s="14">
        <v>99845.6</v>
      </c>
      <c r="F890" s="14">
        <f>სააგენტო!F398</f>
        <v>273754</v>
      </c>
      <c r="G890" s="14">
        <f t="shared" si="164"/>
        <v>373599.6</v>
      </c>
      <c r="H890" s="14">
        <f>IF(OR(C890='ჯამი (HIDE)'!$B$11,C890='ჯამი (HIDE)'!$B$12,C890='ჯამი (HIDE)'!$B$13,C890='ჯამი (HIDE)'!$B$14),"",D890-G890)</f>
        <v>-200469.59999999998</v>
      </c>
      <c r="I890" s="27">
        <f>IF(AND(D890=0,G890=0),"",IF(OR(C890='ჯამი (HIDE)'!$B$11,C890='ჯამი (HIDE)'!$B$12,C890='ჯამი (HIDE)'!$B$13,C890='ჯამი (HIDE)'!$B$14),"",G890/D890))</f>
        <v>2.1579137064633511</v>
      </c>
    </row>
    <row r="891" spans="1:9" ht="16.5" hidden="1" thickTop="1" thickBot="1">
      <c r="A891" t="s">
        <v>199</v>
      </c>
      <c r="B891" s="34"/>
      <c r="C891" s="7" t="s">
        <v>12</v>
      </c>
      <c r="D891" s="14">
        <v>155870</v>
      </c>
      <c r="E891" s="14"/>
      <c r="F891" s="14">
        <f>სააგენტო!F399</f>
        <v>0</v>
      </c>
      <c r="G891" s="14">
        <f t="shared" si="164"/>
        <v>0</v>
      </c>
      <c r="H891" s="14">
        <f>IF(OR(C891='ჯამი (HIDE)'!$B$11,C891='ჯამი (HIDE)'!$B$12,C891='ჯამი (HIDE)'!$B$13,C891='ჯამი (HIDE)'!$B$14),"",D891-G891)</f>
        <v>155870</v>
      </c>
      <c r="I891" s="27">
        <f>IF(AND(D891=0,G891=0),"",IF(OR(C891='ჯამი (HIDE)'!$B$11,C891='ჯამი (HIDE)'!$B$12,C891='ჯამი (HIDE)'!$B$13,C891='ჯამი (HIDE)'!$B$14),"",G891/D891))</f>
        <v>0</v>
      </c>
    </row>
    <row r="892" spans="1:9" ht="16.5" hidden="1" thickTop="1" thickBot="1">
      <c r="A892" t="s">
        <v>199</v>
      </c>
      <c r="B892" s="33"/>
      <c r="C892" s="5" t="s">
        <v>13</v>
      </c>
      <c r="D892" s="13">
        <v>0</v>
      </c>
      <c r="E892" s="13"/>
      <c r="F892" s="13">
        <f>სააგენტო!F400</f>
        <v>0</v>
      </c>
      <c r="G892" s="13">
        <f t="shared" si="164"/>
        <v>0</v>
      </c>
      <c r="H892" s="13">
        <f>IF(OR(C892='ჯამი (HIDE)'!$B$11,C892='ჯამი (HIDE)'!$B$12,C892='ჯამი (HIDE)'!$B$13,C892='ჯამი (HIDE)'!$B$14),"",D892-G892)</f>
        <v>0</v>
      </c>
      <c r="I892" s="26" t="str">
        <f>IF(AND(D892=0,G892=0),"",IF(OR(C892='ჯამი (HIDE)'!$B$11,C892='ჯამი (HIDE)'!$B$12,C892='ჯამი (HIDE)'!$B$13,C892='ჯამი (HIDE)'!$B$14),"",G892/D892))</f>
        <v/>
      </c>
    </row>
    <row r="893" spans="1:9" ht="16.5" hidden="1" thickTop="1" thickBot="1">
      <c r="A893" t="s">
        <v>199</v>
      </c>
      <c r="B893" s="33"/>
      <c r="C893" s="5" t="s">
        <v>14</v>
      </c>
      <c r="D893" s="13">
        <v>0</v>
      </c>
      <c r="E893" s="13"/>
      <c r="F893" s="13">
        <f>სააგენტო!F401</f>
        <v>0</v>
      </c>
      <c r="G893" s="13">
        <f t="shared" si="164"/>
        <v>0</v>
      </c>
      <c r="H893" s="13">
        <f>IF(OR(C893='ჯამი (HIDE)'!$B$11,C893='ჯამი (HIDE)'!$B$12,C893='ჯამი (HIDE)'!$B$13,C893='ჯამი (HIDE)'!$B$14),"",D893-G893)</f>
        <v>0</v>
      </c>
      <c r="I893" s="26" t="str">
        <f>IF(AND(D893=0,G893=0),"",IF(OR(C893='ჯამი (HIDE)'!$B$11,C893='ჯამი (HIDE)'!$B$12,C893='ჯამი (HIDE)'!$B$13,C893='ჯამი (HIDE)'!$B$14),"",G893/D893))</f>
        <v/>
      </c>
    </row>
    <row r="894" spans="1:9" ht="16.5" hidden="1" thickTop="1" thickBot="1">
      <c r="A894" t="s">
        <v>199</v>
      </c>
      <c r="B894" s="35"/>
      <c r="C894" s="9" t="s">
        <v>15</v>
      </c>
      <c r="D894" s="15">
        <v>0</v>
      </c>
      <c r="E894" s="15"/>
      <c r="F894" s="15">
        <f>სააგენტო!F402</f>
        <v>0</v>
      </c>
      <c r="G894" s="15">
        <f t="shared" si="164"/>
        <v>0</v>
      </c>
      <c r="H894" s="15">
        <f>IF(OR(C894='ჯამი (HIDE)'!$B$11,C894='ჯამი (HIDE)'!$B$12,C894='ჯამი (HIDE)'!$B$13,C894='ჯამი (HIDE)'!$B$14),"",D894-G894)</f>
        <v>0</v>
      </c>
      <c r="I894" s="28" t="str">
        <f>IF(AND(D894=0,G894=0),"",IF(OR(C894='ჯამი (HIDE)'!$B$11,C894='ჯამი (HIDE)'!$B$12,C894='ჯამი (HIDE)'!$B$13,C894='ჯამი (HIDE)'!$B$14),"",G894/D894))</f>
        <v/>
      </c>
    </row>
    <row r="895" spans="1:9" ht="31.5" customHeight="1" thickTop="1" thickBot="1">
      <c r="A895" t="str">
        <f t="shared" ref="A895" si="170">IF(OR(D895&lt;&gt;0,G895&lt;&gt;0,),"a","b")</f>
        <v>a</v>
      </c>
      <c r="B895" s="2" t="s">
        <v>151</v>
      </c>
      <c r="C895" s="30" t="s">
        <v>152</v>
      </c>
      <c r="D895" s="3">
        <v>1109800</v>
      </c>
      <c r="E895" s="3">
        <f>SUM(E896,E904,E905,E906)</f>
        <v>462260.89</v>
      </c>
      <c r="F895" s="3">
        <f>სააგენტო!F403</f>
        <v>1166979</v>
      </c>
      <c r="G895" s="3">
        <f t="shared" si="164"/>
        <v>1629239.8900000001</v>
      </c>
      <c r="H895" s="3">
        <f>IF(OR(C895='ჯამი (HIDE)'!$B$11,C895='ჯამი (HIDE)'!$B$12,C895='ჯამი (HIDE)'!$B$13,C895='ჯამი (HIDE)'!$B$14),"",D895-G895)</f>
        <v>-519439.89000000013</v>
      </c>
      <c r="I895" s="25">
        <f>IF(AND(D895=0,G895=0),"",IF(OR(C895='ჯამი (HIDE)'!$B$11,C895='ჯამი (HIDE)'!$B$12,C895='ჯამი (HIDE)'!$B$13,C895='ჯამი (HIDE)'!$B$14),"",G895/D895))</f>
        <v>1.4680481978734909</v>
      </c>
    </row>
    <row r="896" spans="1:9" ht="16.5" hidden="1" thickTop="1" thickBot="1">
      <c r="A896" t="s">
        <v>199</v>
      </c>
      <c r="B896" s="33"/>
      <c r="C896" s="5" t="s">
        <v>5</v>
      </c>
      <c r="D896" s="13">
        <v>1109800</v>
      </c>
      <c r="E896" s="13">
        <f>SUM(E897:E903)</f>
        <v>462260.89</v>
      </c>
      <c r="F896" s="13">
        <f>სააგენტო!F404</f>
        <v>1166979</v>
      </c>
      <c r="G896" s="13">
        <f t="shared" si="164"/>
        <v>1629239.8900000001</v>
      </c>
      <c r="H896" s="13">
        <f>IF(OR(C896='ჯამი (HIDE)'!$B$11,C896='ჯამი (HIDE)'!$B$12,C896='ჯამი (HIDE)'!$B$13,C896='ჯამი (HIDE)'!$B$14),"",D896-G896)</f>
        <v>-519439.89000000013</v>
      </c>
      <c r="I896" s="26">
        <f>IF(AND(D896=0,G896=0),"",IF(OR(C896='ჯამი (HIDE)'!$B$11,C896='ჯამი (HIDE)'!$B$12,C896='ჯამი (HIDE)'!$B$13,C896='ჯამი (HIDE)'!$B$14),"",G896/D896))</f>
        <v>1.4680481978734909</v>
      </c>
    </row>
    <row r="897" spans="1:9" ht="16.5" hidden="1" thickTop="1" thickBot="1">
      <c r="A897" t="s">
        <v>199</v>
      </c>
      <c r="B897" s="34"/>
      <c r="C897" s="7" t="s">
        <v>6</v>
      </c>
      <c r="D897" s="14">
        <v>0</v>
      </c>
      <c r="E897" s="14"/>
      <c r="F897" s="14">
        <f>სააგენტო!F405</f>
        <v>0</v>
      </c>
      <c r="G897" s="14">
        <f t="shared" si="164"/>
        <v>0</v>
      </c>
      <c r="H897" s="14">
        <f>IF(OR(C897='ჯამი (HIDE)'!$B$11,C897='ჯამი (HIDE)'!$B$12,C897='ჯამი (HIDE)'!$B$13,C897='ჯამი (HIDE)'!$B$14),"",D897-G897)</f>
        <v>0</v>
      </c>
      <c r="I897" s="27" t="str">
        <f>IF(AND(D897=0,G897=0),"",IF(OR(C897='ჯამი (HIDE)'!$B$11,C897='ჯამი (HIDE)'!$B$12,C897='ჯამი (HIDE)'!$B$13,C897='ჯამი (HIDE)'!$B$14),"",G897/D897))</f>
        <v/>
      </c>
    </row>
    <row r="898" spans="1:9" ht="16.5" hidden="1" thickTop="1" thickBot="1">
      <c r="A898" t="s">
        <v>199</v>
      </c>
      <c r="B898" s="34"/>
      <c r="C898" s="7" t="s">
        <v>7</v>
      </c>
      <c r="D898" s="14">
        <v>63000</v>
      </c>
      <c r="E898" s="14">
        <v>36000</v>
      </c>
      <c r="F898" s="14">
        <f>სააგენტო!F406</f>
        <v>18000</v>
      </c>
      <c r="G898" s="14">
        <f t="shared" si="164"/>
        <v>54000</v>
      </c>
      <c r="H898" s="14">
        <f>IF(OR(C898='ჯამი (HIDE)'!$B$11,C898='ჯამი (HIDE)'!$B$12,C898='ჯამი (HIDE)'!$B$13,C898='ჯამი (HIDE)'!$B$14),"",D898-G898)</f>
        <v>9000</v>
      </c>
      <c r="I898" s="27">
        <f>IF(AND(D898=0,G898=0),"",IF(OR(C898='ჯამი (HIDE)'!$B$11,C898='ჯამი (HIDE)'!$B$12,C898='ჯამი (HIDE)'!$B$13,C898='ჯამი (HIDE)'!$B$14),"",G898/D898))</f>
        <v>0.8571428571428571</v>
      </c>
    </row>
    <row r="899" spans="1:9" ht="16.5" hidden="1" thickTop="1" thickBot="1">
      <c r="A899" t="s">
        <v>199</v>
      </c>
      <c r="B899" s="34"/>
      <c r="C899" s="7" t="s">
        <v>8</v>
      </c>
      <c r="D899" s="14">
        <v>0</v>
      </c>
      <c r="E899" s="14"/>
      <c r="F899" s="14">
        <f>სააგენტო!F407</f>
        <v>0</v>
      </c>
      <c r="G899" s="14">
        <f t="shared" si="164"/>
        <v>0</v>
      </c>
      <c r="H899" s="14">
        <f>IF(OR(C899='ჯამი (HIDE)'!$B$11,C899='ჯამი (HIDE)'!$B$12,C899='ჯამი (HIDE)'!$B$13,C899='ჯამი (HIDE)'!$B$14),"",D899-G899)</f>
        <v>0</v>
      </c>
      <c r="I899" s="27" t="str">
        <f>IF(AND(D899=0,G899=0),"",IF(OR(C899='ჯამი (HIDE)'!$B$11,C899='ჯამი (HIDE)'!$B$12,C899='ჯამი (HIDE)'!$B$13,C899='ჯამი (HIDE)'!$B$14),"",G899/D899))</f>
        <v/>
      </c>
    </row>
    <row r="900" spans="1:9" ht="16.5" hidden="1" thickTop="1" thickBot="1">
      <c r="A900" t="s">
        <v>199</v>
      </c>
      <c r="B900" s="34"/>
      <c r="C900" s="7" t="s">
        <v>9</v>
      </c>
      <c r="D900" s="14">
        <v>0</v>
      </c>
      <c r="E900" s="14"/>
      <c r="F900" s="14">
        <f>სააგენტო!F408</f>
        <v>0</v>
      </c>
      <c r="G900" s="14">
        <f t="shared" ref="G900:G963" si="171">E900+F900</f>
        <v>0</v>
      </c>
      <c r="H900" s="14">
        <f>IF(OR(C900='ჯამი (HIDE)'!$B$11,C900='ჯამი (HIDE)'!$B$12,C900='ჯამი (HIDE)'!$B$13,C900='ჯამი (HIDE)'!$B$14),"",D900-G900)</f>
        <v>0</v>
      </c>
      <c r="I900" s="27" t="str">
        <f>IF(AND(D900=0,G900=0),"",IF(OR(C900='ჯამი (HIDE)'!$B$11,C900='ჯამი (HIDE)'!$B$12,C900='ჯამი (HIDE)'!$B$13,C900='ჯამი (HIDE)'!$B$14),"",G900/D900))</f>
        <v/>
      </c>
    </row>
    <row r="901" spans="1:9" ht="16.5" hidden="1" thickTop="1" thickBot="1">
      <c r="A901" t="s">
        <v>199</v>
      </c>
      <c r="B901" s="34"/>
      <c r="C901" s="7" t="s">
        <v>10</v>
      </c>
      <c r="D901" s="14">
        <v>0</v>
      </c>
      <c r="E901" s="14"/>
      <c r="F901" s="14">
        <f>სააგენტო!F409</f>
        <v>0</v>
      </c>
      <c r="G901" s="14">
        <f t="shared" si="171"/>
        <v>0</v>
      </c>
      <c r="H901" s="14">
        <f>IF(OR(C901='ჯამი (HIDE)'!$B$11,C901='ჯამი (HIDE)'!$B$12,C901='ჯამი (HIDE)'!$B$13,C901='ჯამი (HIDE)'!$B$14),"",D901-G901)</f>
        <v>0</v>
      </c>
      <c r="I901" s="27" t="str">
        <f>IF(AND(D901=0,G901=0),"",IF(OR(C901='ჯამი (HIDE)'!$B$11,C901='ჯამი (HIDE)'!$B$12,C901='ჯამი (HIDE)'!$B$13,C901='ჯამი (HIDE)'!$B$14),"",G901/D901))</f>
        <v/>
      </c>
    </row>
    <row r="902" spans="1:9" ht="16.5" hidden="1" thickTop="1" thickBot="1">
      <c r="A902" t="s">
        <v>199</v>
      </c>
      <c r="B902" s="34"/>
      <c r="C902" s="7" t="s">
        <v>11</v>
      </c>
      <c r="D902" s="14">
        <v>1046800</v>
      </c>
      <c r="E902" s="14">
        <v>426260.89</v>
      </c>
      <c r="F902" s="14">
        <f>სააგენტო!F410</f>
        <v>1148979</v>
      </c>
      <c r="G902" s="14">
        <f t="shared" si="171"/>
        <v>1575239.8900000001</v>
      </c>
      <c r="H902" s="14">
        <f>IF(OR(C902='ჯამი (HIDE)'!$B$11,C902='ჯამი (HIDE)'!$B$12,C902='ჯამი (HIDE)'!$B$13,C902='ჯამი (HIDE)'!$B$14),"",D902-G902)</f>
        <v>-528439.89000000013</v>
      </c>
      <c r="I902" s="27">
        <f>IF(AND(D902=0,G902=0),"",IF(OR(C902='ჯამი (HIDE)'!$B$11,C902='ჯამი (HIDE)'!$B$12,C902='ჯამი (HIDE)'!$B$13,C902='ჯამი (HIDE)'!$B$14),"",G902/D902))</f>
        <v>1.5048145682078717</v>
      </c>
    </row>
    <row r="903" spans="1:9" ht="16.5" hidden="1" thickTop="1" thickBot="1">
      <c r="A903" t="s">
        <v>199</v>
      </c>
      <c r="B903" s="34"/>
      <c r="C903" s="7" t="s">
        <v>12</v>
      </c>
      <c r="D903" s="14">
        <v>0</v>
      </c>
      <c r="E903" s="14"/>
      <c r="F903" s="14">
        <f>სააგენტო!F411</f>
        <v>0</v>
      </c>
      <c r="G903" s="14">
        <f t="shared" si="171"/>
        <v>0</v>
      </c>
      <c r="H903" s="14">
        <f>IF(OR(C903='ჯამი (HIDE)'!$B$11,C903='ჯამი (HIDE)'!$B$12,C903='ჯამი (HIDE)'!$B$13,C903='ჯამი (HIDE)'!$B$14),"",D903-G903)</f>
        <v>0</v>
      </c>
      <c r="I903" s="27" t="str">
        <f>IF(AND(D903=0,G903=0),"",IF(OR(C903='ჯამი (HIDE)'!$B$11,C903='ჯამი (HIDE)'!$B$12,C903='ჯამი (HIDE)'!$B$13,C903='ჯამი (HIDE)'!$B$14),"",G903/D903))</f>
        <v/>
      </c>
    </row>
    <row r="904" spans="1:9" ht="16.5" hidden="1" thickTop="1" thickBot="1">
      <c r="A904" t="s">
        <v>199</v>
      </c>
      <c r="B904" s="33"/>
      <c r="C904" s="5" t="s">
        <v>13</v>
      </c>
      <c r="D904" s="13">
        <v>0</v>
      </c>
      <c r="E904" s="13"/>
      <c r="F904" s="13">
        <f>სააგენტო!F412</f>
        <v>0</v>
      </c>
      <c r="G904" s="13">
        <f t="shared" si="171"/>
        <v>0</v>
      </c>
      <c r="H904" s="13">
        <f>IF(OR(C904='ჯამი (HIDE)'!$B$11,C904='ჯამი (HIDE)'!$B$12,C904='ჯამი (HIDE)'!$B$13,C904='ჯამი (HIDE)'!$B$14),"",D904-G904)</f>
        <v>0</v>
      </c>
      <c r="I904" s="26" t="str">
        <f>IF(AND(D904=0,G904=0),"",IF(OR(C904='ჯამი (HIDE)'!$B$11,C904='ჯამი (HIDE)'!$B$12,C904='ჯამი (HIDE)'!$B$13,C904='ჯამი (HIDE)'!$B$14),"",G904/D904))</f>
        <v/>
      </c>
    </row>
    <row r="905" spans="1:9" ht="16.5" hidden="1" thickTop="1" thickBot="1">
      <c r="A905" t="s">
        <v>199</v>
      </c>
      <c r="B905" s="33"/>
      <c r="C905" s="5" t="s">
        <v>14</v>
      </c>
      <c r="D905" s="13">
        <v>0</v>
      </c>
      <c r="E905" s="13"/>
      <c r="F905" s="13">
        <f>სააგენტო!F413</f>
        <v>0</v>
      </c>
      <c r="G905" s="13">
        <f t="shared" si="171"/>
        <v>0</v>
      </c>
      <c r="H905" s="13">
        <f>IF(OR(C905='ჯამი (HIDE)'!$B$11,C905='ჯამი (HIDE)'!$B$12,C905='ჯამი (HIDE)'!$B$13,C905='ჯამი (HIDE)'!$B$14),"",D905-G905)</f>
        <v>0</v>
      </c>
      <c r="I905" s="26" t="str">
        <f>IF(AND(D905=0,G905=0),"",IF(OR(C905='ჯამი (HIDE)'!$B$11,C905='ჯამი (HIDE)'!$B$12,C905='ჯამი (HIDE)'!$B$13,C905='ჯამი (HIDE)'!$B$14),"",G905/D905))</f>
        <v/>
      </c>
    </row>
    <row r="906" spans="1:9" ht="16.5" hidden="1" thickTop="1" thickBot="1">
      <c r="A906" t="s">
        <v>199</v>
      </c>
      <c r="B906" s="35"/>
      <c r="C906" s="9" t="s">
        <v>15</v>
      </c>
      <c r="D906" s="15">
        <v>0</v>
      </c>
      <c r="E906" s="15"/>
      <c r="F906" s="15">
        <f>სააგენტო!F414</f>
        <v>0</v>
      </c>
      <c r="G906" s="15">
        <f t="shared" si="171"/>
        <v>0</v>
      </c>
      <c r="H906" s="15">
        <f>IF(OR(C906='ჯამი (HIDE)'!$B$11,C906='ჯამი (HIDE)'!$B$12,C906='ჯამი (HIDE)'!$B$13,C906='ჯამი (HIDE)'!$B$14),"",D906-G906)</f>
        <v>0</v>
      </c>
      <c r="I906" s="28" t="str">
        <f>IF(AND(D906=0,G906=0),"",IF(OR(C906='ჯამი (HIDE)'!$B$11,C906='ჯამი (HIDE)'!$B$12,C906='ჯამი (HIDE)'!$B$13,C906='ჯამი (HIDE)'!$B$14),"",G906/D906))</f>
        <v/>
      </c>
    </row>
    <row r="907" spans="1:9" ht="31.5" thickTop="1" thickBot="1">
      <c r="A907" t="str">
        <f t="shared" ref="A907" si="172">IF(OR(D907&lt;&gt;0,G907&lt;&gt;0,),"a","b")</f>
        <v>a</v>
      </c>
      <c r="B907" s="2" t="s">
        <v>153</v>
      </c>
      <c r="C907" s="30" t="s">
        <v>154</v>
      </c>
      <c r="D907" s="3">
        <v>8237700</v>
      </c>
      <c r="E907" s="3">
        <f>SUM(E919,E931)</f>
        <v>2787617.77</v>
      </c>
      <c r="F907" s="3">
        <f>SUM(F919,F931)</f>
        <v>3334399.2597687864</v>
      </c>
      <c r="G907" s="3">
        <f t="shared" si="171"/>
        <v>6122017.0297687864</v>
      </c>
      <c r="H907" s="3">
        <f>IF(OR(C907='ჯამი (HIDE)'!$B$11,C907='ჯამი (HIDE)'!$B$12,C907='ჯამი (HIDE)'!$B$13,C907='ჯამი (HIDE)'!$B$14),"",D907-G907)</f>
        <v>2115682.9702312136</v>
      </c>
      <c r="I907" s="25">
        <f>IF(AND(D907=0,G907=0),"",IF(OR(C907='ჯამი (HIDE)'!$B$11,C907='ჯამი (HIDE)'!$B$12,C907='ჯამი (HIDE)'!$B$13,C907='ჯამი (HIDE)'!$B$14),"",G907/D907))</f>
        <v>0.74317067018327765</v>
      </c>
    </row>
    <row r="908" spans="1:9" ht="16.5" hidden="1" thickTop="1" thickBot="1">
      <c r="A908" t="s">
        <v>199</v>
      </c>
      <c r="B908" s="33"/>
      <c r="C908" s="5" t="s">
        <v>5</v>
      </c>
      <c r="D908" s="13">
        <v>7960389</v>
      </c>
      <c r="E908" s="13">
        <f t="shared" ref="E908:E918" si="173">SUM(E920,E932)</f>
        <v>2521155.1799999997</v>
      </c>
      <c r="F908" s="13">
        <f t="shared" ref="F908:F918" si="174">SUM(F920,F932)</f>
        <v>3323550.8497687862</v>
      </c>
      <c r="G908" s="13">
        <f t="shared" si="171"/>
        <v>5844706.0297687855</v>
      </c>
      <c r="H908" s="13">
        <f>IF(OR(C908='ჯამი (HIDE)'!$B$11,C908='ჯამი (HIDE)'!$B$12,C908='ჯამი (HIDE)'!$B$13,C908='ჯამი (HIDE)'!$B$14),"",D908-G908)</f>
        <v>2115682.9702312145</v>
      </c>
      <c r="I908" s="26">
        <f>IF(AND(D908=0,G908=0),"",IF(OR(C908='ჯამი (HIDE)'!$B$11,C908='ჯამი (HIDE)'!$B$12,C908='ჯამი (HIDE)'!$B$13,C908='ჯამი (HIDE)'!$B$14),"",G908/D908))</f>
        <v>0.73422367044735948</v>
      </c>
    </row>
    <row r="909" spans="1:9" ht="16.5" hidden="1" thickTop="1" thickBot="1">
      <c r="A909" t="s">
        <v>199</v>
      </c>
      <c r="B909" s="34"/>
      <c r="C909" s="7" t="s">
        <v>6</v>
      </c>
      <c r="D909" s="14">
        <v>0</v>
      </c>
      <c r="E909" s="14">
        <f t="shared" si="173"/>
        <v>0</v>
      </c>
      <c r="F909" s="14">
        <f t="shared" si="174"/>
        <v>0</v>
      </c>
      <c r="G909" s="14">
        <f t="shared" si="171"/>
        <v>0</v>
      </c>
      <c r="H909" s="14">
        <f>IF(OR(C909='ჯამი (HIDE)'!$B$11,C909='ჯამი (HIDE)'!$B$12,C909='ჯამი (HIDE)'!$B$13,C909='ჯამი (HIDE)'!$B$14),"",D909-G909)</f>
        <v>0</v>
      </c>
      <c r="I909" s="27" t="str">
        <f>IF(AND(D909=0,G909=0),"",IF(OR(C909='ჯამი (HIDE)'!$B$11,C909='ჯამი (HIDE)'!$B$12,C909='ჯამი (HIDE)'!$B$13,C909='ჯამი (HIDE)'!$B$14),"",G909/D909))</f>
        <v/>
      </c>
    </row>
    <row r="910" spans="1:9" ht="16.5" hidden="1" thickTop="1" thickBot="1">
      <c r="A910" t="s">
        <v>199</v>
      </c>
      <c r="B910" s="34"/>
      <c r="C910" s="7" t="s">
        <v>7</v>
      </c>
      <c r="D910" s="14">
        <v>5015687</v>
      </c>
      <c r="E910" s="14">
        <f t="shared" si="173"/>
        <v>1558335.63</v>
      </c>
      <c r="F910" s="14">
        <f t="shared" si="174"/>
        <v>2057351.37</v>
      </c>
      <c r="G910" s="14">
        <f t="shared" si="171"/>
        <v>3615687</v>
      </c>
      <c r="H910" s="14">
        <f>IF(OR(C910='ჯამი (HIDE)'!$B$11,C910='ჯამი (HIDE)'!$B$12,C910='ჯამი (HIDE)'!$B$13,C910='ჯამი (HIDE)'!$B$14),"",D910-G910)</f>
        <v>1400000</v>
      </c>
      <c r="I910" s="27">
        <f>IF(AND(D910=0,G910=0),"",IF(OR(C910='ჯამი (HIDE)'!$B$11,C910='ჯამი (HIDE)'!$B$12,C910='ჯამი (HIDE)'!$B$13,C910='ჯამი (HIDE)'!$B$14),"",G910/D910))</f>
        <v>0.72087572450194759</v>
      </c>
    </row>
    <row r="911" spans="1:9" ht="16.5" hidden="1" thickTop="1" thickBot="1">
      <c r="A911" t="s">
        <v>199</v>
      </c>
      <c r="B911" s="34"/>
      <c r="C911" s="7" t="s">
        <v>8</v>
      </c>
      <c r="D911" s="14">
        <v>0</v>
      </c>
      <c r="E911" s="14">
        <f t="shared" si="173"/>
        <v>0</v>
      </c>
      <c r="F911" s="14">
        <f t="shared" si="174"/>
        <v>0</v>
      </c>
      <c r="G911" s="14">
        <f t="shared" si="171"/>
        <v>0</v>
      </c>
      <c r="H911" s="14">
        <f>IF(OR(C911='ჯამი (HIDE)'!$B$11,C911='ჯამი (HIDE)'!$B$12,C911='ჯამი (HIDE)'!$B$13,C911='ჯამი (HIDE)'!$B$14),"",D911-G911)</f>
        <v>0</v>
      </c>
      <c r="I911" s="27" t="str">
        <f>IF(AND(D911=0,G911=0),"",IF(OR(C911='ჯამი (HIDE)'!$B$11,C911='ჯამი (HIDE)'!$B$12,C911='ჯამი (HIDE)'!$B$13,C911='ჯამი (HIDE)'!$B$14),"",G911/D911))</f>
        <v/>
      </c>
    </row>
    <row r="912" spans="1:9" ht="16.5" hidden="1" thickTop="1" thickBot="1">
      <c r="A912" t="s">
        <v>199</v>
      </c>
      <c r="B912" s="34"/>
      <c r="C912" s="7" t="s">
        <v>9</v>
      </c>
      <c r="D912" s="14">
        <v>0</v>
      </c>
      <c r="E912" s="14">
        <f t="shared" si="173"/>
        <v>0</v>
      </c>
      <c r="F912" s="14">
        <f t="shared" si="174"/>
        <v>0</v>
      </c>
      <c r="G912" s="14">
        <f t="shared" si="171"/>
        <v>0</v>
      </c>
      <c r="H912" s="14">
        <f>IF(OR(C912='ჯამი (HIDE)'!$B$11,C912='ჯამი (HIDE)'!$B$12,C912='ჯამი (HIDE)'!$B$13,C912='ჯამი (HIDE)'!$B$14),"",D912-G912)</f>
        <v>0</v>
      </c>
      <c r="I912" s="27" t="str">
        <f>IF(AND(D912=0,G912=0),"",IF(OR(C912='ჯამი (HIDE)'!$B$11,C912='ჯამი (HIDE)'!$B$12,C912='ჯამი (HIDE)'!$B$13,C912='ჯამი (HIDE)'!$B$14),"",G912/D912))</f>
        <v/>
      </c>
    </row>
    <row r="913" spans="1:9" ht="16.5" hidden="1" thickTop="1" thickBot="1">
      <c r="A913" t="s">
        <v>199</v>
      </c>
      <c r="B913" s="34"/>
      <c r="C913" s="7" t="s">
        <v>10</v>
      </c>
      <c r="D913" s="14">
        <v>0</v>
      </c>
      <c r="E913" s="14">
        <f t="shared" si="173"/>
        <v>0</v>
      </c>
      <c r="F913" s="14">
        <f t="shared" si="174"/>
        <v>0</v>
      </c>
      <c r="G913" s="14">
        <f t="shared" si="171"/>
        <v>0</v>
      </c>
      <c r="H913" s="14">
        <f>IF(OR(C913='ჯამი (HIDE)'!$B$11,C913='ჯამი (HIDE)'!$B$12,C913='ჯამი (HIDE)'!$B$13,C913='ჯამი (HIDE)'!$B$14),"",D913-G913)</f>
        <v>0</v>
      </c>
      <c r="I913" s="27" t="str">
        <f>IF(AND(D913=0,G913=0),"",IF(OR(C913='ჯამი (HIDE)'!$B$11,C913='ჯამი (HIDE)'!$B$12,C913='ჯამი (HIDE)'!$B$13,C913='ჯამი (HIDE)'!$B$14),"",G913/D913))</f>
        <v/>
      </c>
    </row>
    <row r="914" spans="1:9" ht="16.5" hidden="1" thickTop="1" thickBot="1">
      <c r="A914" t="s">
        <v>199</v>
      </c>
      <c r="B914" s="34"/>
      <c r="C914" s="7" t="s">
        <v>11</v>
      </c>
      <c r="D914" s="14">
        <v>2779747</v>
      </c>
      <c r="E914" s="14">
        <f t="shared" si="173"/>
        <v>951646.34</v>
      </c>
      <c r="F914" s="14">
        <f t="shared" si="174"/>
        <v>1210930</v>
      </c>
      <c r="G914" s="14">
        <f t="shared" si="171"/>
        <v>2162576.34</v>
      </c>
      <c r="H914" s="14">
        <f>IF(OR(C914='ჯამი (HIDE)'!$B$11,C914='ჯამი (HIDE)'!$B$12,C914='ჯამი (HIDE)'!$B$13,C914='ჯამი (HIDE)'!$B$14),"",D914-G914)</f>
        <v>617170.66000000015</v>
      </c>
      <c r="I914" s="27">
        <f>IF(AND(D914=0,G914=0),"",IF(OR(C914='ჯამი (HIDE)'!$B$11,C914='ჯამი (HIDE)'!$B$12,C914='ჯამი (HIDE)'!$B$13,C914='ჯამი (HIDE)'!$B$14),"",G914/D914))</f>
        <v>0.77797595968266176</v>
      </c>
    </row>
    <row r="915" spans="1:9" ht="16.5" hidden="1" thickTop="1" thickBot="1">
      <c r="A915" t="s">
        <v>199</v>
      </c>
      <c r="B915" s="34"/>
      <c r="C915" s="7" t="s">
        <v>12</v>
      </c>
      <c r="D915" s="14">
        <v>164955</v>
      </c>
      <c r="E915" s="14">
        <f t="shared" si="173"/>
        <v>11173.21</v>
      </c>
      <c r="F915" s="14">
        <f t="shared" si="174"/>
        <v>55269.479768786128</v>
      </c>
      <c r="G915" s="14">
        <f t="shared" si="171"/>
        <v>66442.689768786135</v>
      </c>
      <c r="H915" s="14">
        <f>IF(OR(C915='ჯამი (HIDE)'!$B$11,C915='ჯამი (HIDE)'!$B$12,C915='ჯამი (HIDE)'!$B$13,C915='ჯამი (HIDE)'!$B$14),"",D915-G915)</f>
        <v>98512.310231213865</v>
      </c>
      <c r="I915" s="27">
        <f>IF(AND(D915=0,G915=0),"",IF(OR(C915='ჯამი (HIDE)'!$B$11,C915='ჯამი (HIDE)'!$B$12,C915='ჯამი (HIDE)'!$B$13,C915='ჯამი (HIDE)'!$B$14),"",G915/D915))</f>
        <v>0.40279282088318713</v>
      </c>
    </row>
    <row r="916" spans="1:9" ht="16.5" hidden="1" thickTop="1" thickBot="1">
      <c r="A916" t="s">
        <v>199</v>
      </c>
      <c r="B916" s="33"/>
      <c r="C916" s="5" t="s">
        <v>13</v>
      </c>
      <c r="D916" s="13">
        <v>7500</v>
      </c>
      <c r="E916" s="13">
        <f t="shared" si="173"/>
        <v>0</v>
      </c>
      <c r="F916" s="13">
        <f t="shared" si="174"/>
        <v>7500</v>
      </c>
      <c r="G916" s="13">
        <f t="shared" si="171"/>
        <v>7500</v>
      </c>
      <c r="H916" s="13">
        <f>IF(OR(C916='ჯამი (HIDE)'!$B$11,C916='ჯამი (HIDE)'!$B$12,C916='ჯამი (HIDE)'!$B$13,C916='ჯამი (HIDE)'!$B$14),"",D916-G916)</f>
        <v>0</v>
      </c>
      <c r="I916" s="26">
        <f>IF(AND(D916=0,G916=0),"",IF(OR(C916='ჯამი (HIDE)'!$B$11,C916='ჯამი (HIDE)'!$B$12,C916='ჯამი (HIDE)'!$B$13,C916='ჯამი (HIDE)'!$B$14),"",G916/D916))</f>
        <v>1</v>
      </c>
    </row>
    <row r="917" spans="1:9" ht="16.5" hidden="1" thickTop="1" thickBot="1">
      <c r="A917" t="s">
        <v>199</v>
      </c>
      <c r="B917" s="33"/>
      <c r="C917" s="5" t="s">
        <v>14</v>
      </c>
      <c r="D917" s="13">
        <v>0</v>
      </c>
      <c r="E917" s="13">
        <f t="shared" si="173"/>
        <v>0</v>
      </c>
      <c r="F917" s="13">
        <f t="shared" si="174"/>
        <v>0</v>
      </c>
      <c r="G917" s="13">
        <f t="shared" si="171"/>
        <v>0</v>
      </c>
      <c r="H917" s="13">
        <f>IF(OR(C917='ჯამი (HIDE)'!$B$11,C917='ჯამი (HIDE)'!$B$12,C917='ჯამი (HIDE)'!$B$13,C917='ჯამი (HIDE)'!$B$14),"",D917-G917)</f>
        <v>0</v>
      </c>
      <c r="I917" s="26" t="str">
        <f>IF(AND(D917=0,G917=0),"",IF(OR(C917='ჯამი (HIDE)'!$B$11,C917='ჯამი (HIDE)'!$B$12,C917='ჯამი (HIDE)'!$B$13,C917='ჯამი (HIDE)'!$B$14),"",G917/D917))</f>
        <v/>
      </c>
    </row>
    <row r="918" spans="1:9" ht="16.5" hidden="1" thickTop="1" thickBot="1">
      <c r="A918" t="s">
        <v>199</v>
      </c>
      <c r="B918" s="35"/>
      <c r="C918" s="9" t="s">
        <v>15</v>
      </c>
      <c r="D918" s="15">
        <v>269811</v>
      </c>
      <c r="E918" s="15">
        <f t="shared" si="173"/>
        <v>266462.59000000003</v>
      </c>
      <c r="F918" s="15">
        <f t="shared" si="174"/>
        <v>3348.4099999999744</v>
      </c>
      <c r="G918" s="15">
        <f t="shared" si="171"/>
        <v>269811</v>
      </c>
      <c r="H918" s="15">
        <f>IF(OR(C918='ჯამი (HIDE)'!$B$11,C918='ჯამი (HIDE)'!$B$12,C918='ჯამი (HIDE)'!$B$13,C918='ჯამი (HIDE)'!$B$14),"",D918-G918)</f>
        <v>0</v>
      </c>
      <c r="I918" s="28">
        <f>IF(AND(D918=0,G918=0),"",IF(OR(C918='ჯამი (HIDE)'!$B$11,C918='ჯამი (HIDE)'!$B$12,C918='ჯამი (HIDE)'!$B$13,C918='ჯამი (HIDE)'!$B$14),"",G918/D918))</f>
        <v>1</v>
      </c>
    </row>
    <row r="919" spans="1:9" ht="31.5" thickTop="1" thickBot="1">
      <c r="A919" t="str">
        <f t="shared" ref="A919" si="175">IF(OR(D919&lt;&gt;0,G919&lt;&gt;0,),"a","b")</f>
        <v>a</v>
      </c>
      <c r="B919" s="2" t="s">
        <v>155</v>
      </c>
      <c r="C919" s="30" t="s">
        <v>156</v>
      </c>
      <c r="D919" s="3">
        <v>2550000</v>
      </c>
      <c r="E919" s="3">
        <f>SUM(E920,E928,E929,E930)</f>
        <v>847723.32</v>
      </c>
      <c r="F919" s="3">
        <f>სააგენტო!F415</f>
        <v>1097698</v>
      </c>
      <c r="G919" s="3">
        <f t="shared" si="171"/>
        <v>1945421.3199999998</v>
      </c>
      <c r="H919" s="3">
        <f>IF(OR(C919='ჯამი (HIDE)'!$B$11,C919='ჯამი (HIDE)'!$B$12,C919='ჯამი (HIDE)'!$B$13,C919='ჯამი (HIDE)'!$B$14),"",D919-G919)</f>
        <v>604578.68000000017</v>
      </c>
      <c r="I919" s="25">
        <f>IF(AND(D919=0,G919=0),"",IF(OR(C919='ჯამი (HIDE)'!$B$11,C919='ჯამი (HIDE)'!$B$12,C919='ჯამი (HIDE)'!$B$13,C919='ჯამი (HIDE)'!$B$14),"",G919/D919))</f>
        <v>0.76291032156862737</v>
      </c>
    </row>
    <row r="920" spans="1:9" ht="16.5" hidden="1" thickTop="1" thickBot="1">
      <c r="A920" t="s">
        <v>199</v>
      </c>
      <c r="B920" s="33"/>
      <c r="C920" s="5" t="s">
        <v>5</v>
      </c>
      <c r="D920" s="13">
        <v>2550000</v>
      </c>
      <c r="E920" s="13">
        <f>SUM(E921:E927)</f>
        <v>847723.32</v>
      </c>
      <c r="F920" s="13">
        <f>სააგენტო!F416</f>
        <v>1097698</v>
      </c>
      <c r="G920" s="13">
        <f t="shared" si="171"/>
        <v>1945421.3199999998</v>
      </c>
      <c r="H920" s="13">
        <f>IF(OR(C920='ჯამი (HIDE)'!$B$11,C920='ჯამი (HIDE)'!$B$12,C920='ჯამი (HIDE)'!$B$13,C920='ჯამი (HIDE)'!$B$14),"",D920-G920)</f>
        <v>604578.68000000017</v>
      </c>
      <c r="I920" s="26">
        <f>IF(AND(D920=0,G920=0),"",IF(OR(C920='ჯამი (HIDE)'!$B$11,C920='ჯამი (HIDE)'!$B$12,C920='ჯამი (HIDE)'!$B$13,C920='ჯამი (HIDE)'!$B$14),"",G920/D920))</f>
        <v>0.76291032156862737</v>
      </c>
    </row>
    <row r="921" spans="1:9" ht="16.5" hidden="1" thickTop="1" thickBot="1">
      <c r="A921" t="s">
        <v>199</v>
      </c>
      <c r="B921" s="34"/>
      <c r="C921" s="7" t="s">
        <v>6</v>
      </c>
      <c r="D921" s="14">
        <v>0</v>
      </c>
      <c r="E921" s="14"/>
      <c r="F921" s="14">
        <f>სააგენტო!F417</f>
        <v>0</v>
      </c>
      <c r="G921" s="14">
        <f t="shared" si="171"/>
        <v>0</v>
      </c>
      <c r="H921" s="14">
        <f>IF(OR(C921='ჯამი (HIDE)'!$B$11,C921='ჯამი (HIDE)'!$B$12,C921='ჯამი (HIDE)'!$B$13,C921='ჯამი (HIDE)'!$B$14),"",D921-G921)</f>
        <v>0</v>
      </c>
      <c r="I921" s="27" t="str">
        <f>IF(AND(D921=0,G921=0),"",IF(OR(C921='ჯამი (HIDE)'!$B$11,C921='ჯამი (HIDE)'!$B$12,C921='ჯამი (HIDE)'!$B$13,C921='ჯამი (HIDE)'!$B$14),"",G921/D921))</f>
        <v/>
      </c>
    </row>
    <row r="922" spans="1:9" ht="16.5" hidden="1" thickTop="1" thickBot="1">
      <c r="A922" t="s">
        <v>199</v>
      </c>
      <c r="B922" s="34"/>
      <c r="C922" s="7" t="s">
        <v>7</v>
      </c>
      <c r="D922" s="14">
        <v>0</v>
      </c>
      <c r="E922" s="14"/>
      <c r="F922" s="14">
        <f>სააგენტო!F418</f>
        <v>0</v>
      </c>
      <c r="G922" s="14">
        <f t="shared" si="171"/>
        <v>0</v>
      </c>
      <c r="H922" s="14">
        <f>IF(OR(C922='ჯამი (HIDE)'!$B$11,C922='ჯამი (HIDE)'!$B$12,C922='ჯამი (HIDE)'!$B$13,C922='ჯამი (HIDE)'!$B$14),"",D922-G922)</f>
        <v>0</v>
      </c>
      <c r="I922" s="27" t="str">
        <f>IF(AND(D922=0,G922=0),"",IF(OR(C922='ჯამი (HIDE)'!$B$11,C922='ჯამი (HIDE)'!$B$12,C922='ჯამი (HIDE)'!$B$13,C922='ჯამი (HIDE)'!$B$14),"",G922/D922))</f>
        <v/>
      </c>
    </row>
    <row r="923" spans="1:9" ht="16.5" hidden="1" thickTop="1" thickBot="1">
      <c r="A923" t="s">
        <v>199</v>
      </c>
      <c r="B923" s="34"/>
      <c r="C923" s="7" t="s">
        <v>8</v>
      </c>
      <c r="D923" s="14">
        <v>0</v>
      </c>
      <c r="E923" s="14"/>
      <c r="F923" s="14">
        <f>სააგენტო!F419</f>
        <v>0</v>
      </c>
      <c r="G923" s="14">
        <f t="shared" si="171"/>
        <v>0</v>
      </c>
      <c r="H923" s="14">
        <f>IF(OR(C923='ჯამი (HIDE)'!$B$11,C923='ჯამი (HIDE)'!$B$12,C923='ჯამი (HIDE)'!$B$13,C923='ჯამი (HIDE)'!$B$14),"",D923-G923)</f>
        <v>0</v>
      </c>
      <c r="I923" s="27" t="str">
        <f>IF(AND(D923=0,G923=0),"",IF(OR(C923='ჯამი (HIDE)'!$B$11,C923='ჯამი (HIDE)'!$B$12,C923='ჯამი (HIDE)'!$B$13,C923='ჯამი (HIDE)'!$B$14),"",G923/D923))</f>
        <v/>
      </c>
    </row>
    <row r="924" spans="1:9" ht="16.5" hidden="1" thickTop="1" thickBot="1">
      <c r="A924" t="s">
        <v>199</v>
      </c>
      <c r="B924" s="34"/>
      <c r="C924" s="7" t="s">
        <v>9</v>
      </c>
      <c r="D924" s="14">
        <v>0</v>
      </c>
      <c r="E924" s="14"/>
      <c r="F924" s="14">
        <f>სააგენტო!F420</f>
        <v>0</v>
      </c>
      <c r="G924" s="14">
        <f t="shared" si="171"/>
        <v>0</v>
      </c>
      <c r="H924" s="14">
        <f>IF(OR(C924='ჯამი (HIDE)'!$B$11,C924='ჯამი (HIDE)'!$B$12,C924='ჯამი (HIDE)'!$B$13,C924='ჯამი (HIDE)'!$B$14),"",D924-G924)</f>
        <v>0</v>
      </c>
      <c r="I924" s="27" t="str">
        <f>IF(AND(D924=0,G924=0),"",IF(OR(C924='ჯამი (HIDE)'!$B$11,C924='ჯამი (HIDE)'!$B$12,C924='ჯამი (HIDE)'!$B$13,C924='ჯამი (HIDE)'!$B$14),"",G924/D924))</f>
        <v/>
      </c>
    </row>
    <row r="925" spans="1:9" ht="16.5" hidden="1" thickTop="1" thickBot="1">
      <c r="A925" t="s">
        <v>199</v>
      </c>
      <c r="B925" s="34"/>
      <c r="C925" s="7" t="s">
        <v>10</v>
      </c>
      <c r="D925" s="14">
        <v>0</v>
      </c>
      <c r="E925" s="14"/>
      <c r="F925" s="14">
        <f>სააგენტო!F421</f>
        <v>0</v>
      </c>
      <c r="G925" s="14">
        <f t="shared" si="171"/>
        <v>0</v>
      </c>
      <c r="H925" s="14">
        <f>IF(OR(C925='ჯამი (HIDE)'!$B$11,C925='ჯამი (HIDE)'!$B$12,C925='ჯამი (HIDE)'!$B$13,C925='ჯამი (HIDE)'!$B$14),"",D925-G925)</f>
        <v>0</v>
      </c>
      <c r="I925" s="27" t="str">
        <f>IF(AND(D925=0,G925=0),"",IF(OR(C925='ჯამი (HIDE)'!$B$11,C925='ჯამი (HIDE)'!$B$12,C925='ჯამი (HIDE)'!$B$13,C925='ჯამი (HIDE)'!$B$14),"",G925/D925))</f>
        <v/>
      </c>
    </row>
    <row r="926" spans="1:9" ht="16.5" hidden="1" thickTop="1" thickBot="1">
      <c r="A926" t="s">
        <v>199</v>
      </c>
      <c r="B926" s="34"/>
      <c r="C926" s="7" t="s">
        <v>11</v>
      </c>
      <c r="D926" s="14">
        <v>2550000</v>
      </c>
      <c r="E926" s="14">
        <v>847723.32</v>
      </c>
      <c r="F926" s="14">
        <f>სააგენტო!F422</f>
        <v>1097698</v>
      </c>
      <c r="G926" s="14">
        <f t="shared" si="171"/>
        <v>1945421.3199999998</v>
      </c>
      <c r="H926" s="14">
        <f>IF(OR(C926='ჯამი (HIDE)'!$B$11,C926='ჯამი (HIDE)'!$B$12,C926='ჯამი (HIDE)'!$B$13,C926='ჯამი (HIDE)'!$B$14),"",D926-G926)</f>
        <v>604578.68000000017</v>
      </c>
      <c r="I926" s="27">
        <f>IF(AND(D926=0,G926=0),"",IF(OR(C926='ჯამი (HIDE)'!$B$11,C926='ჯამი (HIDE)'!$B$12,C926='ჯამი (HIDE)'!$B$13,C926='ჯამი (HIDE)'!$B$14),"",G926/D926))</f>
        <v>0.76291032156862737</v>
      </c>
    </row>
    <row r="927" spans="1:9" ht="16.5" hidden="1" thickTop="1" thickBot="1">
      <c r="A927" t="s">
        <v>199</v>
      </c>
      <c r="B927" s="34"/>
      <c r="C927" s="7" t="s">
        <v>12</v>
      </c>
      <c r="D927" s="14">
        <v>0</v>
      </c>
      <c r="E927" s="14"/>
      <c r="F927" s="14">
        <f>სააგენტო!F423</f>
        <v>0</v>
      </c>
      <c r="G927" s="14">
        <f t="shared" si="171"/>
        <v>0</v>
      </c>
      <c r="H927" s="14">
        <f>IF(OR(C927='ჯამი (HIDE)'!$B$11,C927='ჯამი (HIDE)'!$B$12,C927='ჯამი (HIDE)'!$B$13,C927='ჯამი (HIDE)'!$B$14),"",D927-G927)</f>
        <v>0</v>
      </c>
      <c r="I927" s="27" t="str">
        <f>IF(AND(D927=0,G927=0),"",IF(OR(C927='ჯამი (HIDE)'!$B$11,C927='ჯამი (HIDE)'!$B$12,C927='ჯამი (HIDE)'!$B$13,C927='ჯამი (HIDE)'!$B$14),"",G927/D927))</f>
        <v/>
      </c>
    </row>
    <row r="928" spans="1:9" ht="16.5" hidden="1" thickTop="1" thickBot="1">
      <c r="A928" t="s">
        <v>199</v>
      </c>
      <c r="B928" s="33"/>
      <c r="C928" s="5" t="s">
        <v>13</v>
      </c>
      <c r="D928" s="13">
        <v>0</v>
      </c>
      <c r="E928" s="13"/>
      <c r="F928" s="13">
        <f>სააგენტო!F424</f>
        <v>0</v>
      </c>
      <c r="G928" s="13">
        <f t="shared" si="171"/>
        <v>0</v>
      </c>
      <c r="H928" s="13">
        <f>IF(OR(C928='ჯამი (HIDE)'!$B$11,C928='ჯამი (HIDE)'!$B$12,C928='ჯამი (HIDE)'!$B$13,C928='ჯამი (HIDE)'!$B$14),"",D928-G928)</f>
        <v>0</v>
      </c>
      <c r="I928" s="26" t="str">
        <f>IF(AND(D928=0,G928=0),"",IF(OR(C928='ჯამი (HIDE)'!$B$11,C928='ჯამი (HIDE)'!$B$12,C928='ჯამი (HIDE)'!$B$13,C928='ჯამი (HIDE)'!$B$14),"",G928/D928))</f>
        <v/>
      </c>
    </row>
    <row r="929" spans="1:9" ht="16.5" hidden="1" thickTop="1" thickBot="1">
      <c r="A929" t="s">
        <v>199</v>
      </c>
      <c r="B929" s="33"/>
      <c r="C929" s="5" t="s">
        <v>14</v>
      </c>
      <c r="D929" s="13">
        <v>0</v>
      </c>
      <c r="E929" s="13"/>
      <c r="F929" s="13">
        <f>სააგენტო!F425</f>
        <v>0</v>
      </c>
      <c r="G929" s="13">
        <f t="shared" si="171"/>
        <v>0</v>
      </c>
      <c r="H929" s="13">
        <f>IF(OR(C929='ჯამი (HIDE)'!$B$11,C929='ჯამი (HIDE)'!$B$12,C929='ჯამი (HIDE)'!$B$13,C929='ჯამი (HIDE)'!$B$14),"",D929-G929)</f>
        <v>0</v>
      </c>
      <c r="I929" s="26" t="str">
        <f>IF(AND(D929=0,G929=0),"",IF(OR(C929='ჯამი (HIDE)'!$B$11,C929='ჯამი (HIDE)'!$B$12,C929='ჯამი (HIDE)'!$B$13,C929='ჯამი (HIDE)'!$B$14),"",G929/D929))</f>
        <v/>
      </c>
    </row>
    <row r="930" spans="1:9" ht="16.5" hidden="1" thickTop="1" thickBot="1">
      <c r="A930" t="s">
        <v>199</v>
      </c>
      <c r="B930" s="35"/>
      <c r="C930" s="9" t="s">
        <v>15</v>
      </c>
      <c r="D930" s="15">
        <v>0</v>
      </c>
      <c r="E930" s="15"/>
      <c r="F930" s="15">
        <f>სააგენტო!F426</f>
        <v>0</v>
      </c>
      <c r="G930" s="15">
        <f t="shared" si="171"/>
        <v>0</v>
      </c>
      <c r="H930" s="15">
        <f>IF(OR(C930='ჯამი (HIDE)'!$B$11,C930='ჯამი (HIDE)'!$B$12,C930='ჯამი (HIDE)'!$B$13,C930='ჯამი (HIDE)'!$B$14),"",D930-G930)</f>
        <v>0</v>
      </c>
      <c r="I930" s="28" t="str">
        <f>IF(AND(D930=0,G930=0),"",IF(OR(C930='ჯამი (HIDE)'!$B$11,C930='ჯამი (HIDE)'!$B$12,C930='ჯამი (HIDE)'!$B$13,C930='ჯამი (HIDE)'!$B$14),"",G930/D930))</f>
        <v/>
      </c>
    </row>
    <row r="931" spans="1:9" ht="31.5" customHeight="1" thickTop="1" thickBot="1">
      <c r="A931" t="str">
        <f t="shared" ref="A931" si="176">IF(OR(D931&lt;&gt;0,G931&lt;&gt;0,),"a","b")</f>
        <v>a</v>
      </c>
      <c r="B931" s="2" t="s">
        <v>157</v>
      </c>
      <c r="C931" s="24" t="s">
        <v>158</v>
      </c>
      <c r="D931" s="3">
        <v>5687700</v>
      </c>
      <c r="E931" s="3">
        <f>SUM(E932,E940,E941,E942)</f>
        <v>1939894.45</v>
      </c>
      <c r="F931" s="3">
        <f>სასწრაფო!F19</f>
        <v>2236701.2597687864</v>
      </c>
      <c r="G931" s="3">
        <f t="shared" si="171"/>
        <v>4176595.7097687861</v>
      </c>
      <c r="H931" s="3">
        <f>IF(OR(C931='ჯამი (HIDE)'!$B$11,C931='ჯამი (HIDE)'!$B$12,C931='ჯამი (HIDE)'!$B$13,C931='ჯამი (HIDE)'!$B$14),"",D931-G931)</f>
        <v>1511104.2902312139</v>
      </c>
      <c r="I931" s="25">
        <f>IF(AND(D931=0,G931=0),"",IF(OR(C931='ჯამი (HIDE)'!$B$11,C931='ჯამი (HIDE)'!$B$12,C931='ჯამი (HIDE)'!$B$13,C931='ჯამი (HIDE)'!$B$14),"",G931/D931))</f>
        <v>0.73432067615535035</v>
      </c>
    </row>
    <row r="932" spans="1:9" ht="16.5" hidden="1" thickTop="1" thickBot="1">
      <c r="A932" t="s">
        <v>199</v>
      </c>
      <c r="B932" s="33"/>
      <c r="C932" s="5" t="s">
        <v>5</v>
      </c>
      <c r="D932" s="13">
        <v>5410389</v>
      </c>
      <c r="E932" s="13">
        <f>SUM(E933:E939)</f>
        <v>1673431.8599999999</v>
      </c>
      <c r="F932" s="13">
        <f>სასწრაფო!F20</f>
        <v>2225852.8497687862</v>
      </c>
      <c r="G932" s="13">
        <f t="shared" si="171"/>
        <v>3899284.7097687861</v>
      </c>
      <c r="H932" s="13">
        <f>IF(OR(C932='ჯამი (HIDE)'!$B$11,C932='ჯამი (HIDE)'!$B$12,C932='ჯამი (HIDE)'!$B$13,C932='ჯამი (HIDE)'!$B$14),"",D932-G932)</f>
        <v>1511104.2902312139</v>
      </c>
      <c r="I932" s="26">
        <f>IF(AND(D932=0,G932=0),"",IF(OR(C932='ჯამი (HIDE)'!$B$11,C932='ჯამი (HIDE)'!$B$12,C932='ჯამი (HIDE)'!$B$13,C932='ჯამი (HIDE)'!$B$14),"",G932/D932))</f>
        <v>0.72070320817390132</v>
      </c>
    </row>
    <row r="933" spans="1:9" ht="16.5" hidden="1" thickTop="1" thickBot="1">
      <c r="A933" t="s">
        <v>199</v>
      </c>
      <c r="B933" s="34"/>
      <c r="C933" s="7" t="s">
        <v>6</v>
      </c>
      <c r="D933" s="14">
        <v>0</v>
      </c>
      <c r="E933" s="14"/>
      <c r="F933" s="14">
        <f>სასწრაფო!F21</f>
        <v>0</v>
      </c>
      <c r="G933" s="14">
        <f t="shared" si="171"/>
        <v>0</v>
      </c>
      <c r="H933" s="14">
        <f>IF(OR(C933='ჯამი (HIDE)'!$B$11,C933='ჯამი (HIDE)'!$B$12,C933='ჯამი (HIDE)'!$B$13,C933='ჯამი (HIDE)'!$B$14),"",D933-G933)</f>
        <v>0</v>
      </c>
      <c r="I933" s="27" t="str">
        <f>IF(AND(D933=0,G933=0),"",IF(OR(C933='ჯამი (HIDE)'!$B$11,C933='ჯამი (HIDE)'!$B$12,C933='ჯამი (HIDE)'!$B$13,C933='ჯამი (HIDE)'!$B$14),"",G933/D933))</f>
        <v/>
      </c>
    </row>
    <row r="934" spans="1:9" ht="16.5" hidden="1" thickTop="1" thickBot="1">
      <c r="A934" t="s">
        <v>199</v>
      </c>
      <c r="B934" s="34"/>
      <c r="C934" s="7" t="s">
        <v>7</v>
      </c>
      <c r="D934" s="14">
        <v>5015687</v>
      </c>
      <c r="E934" s="14">
        <v>1558335.63</v>
      </c>
      <c r="F934" s="14">
        <f>სასწრაფო!F22</f>
        <v>2057351.37</v>
      </c>
      <c r="G934" s="14">
        <f t="shared" si="171"/>
        <v>3615687</v>
      </c>
      <c r="H934" s="14">
        <f>IF(OR(C934='ჯამი (HIDE)'!$B$11,C934='ჯამი (HIDE)'!$B$12,C934='ჯამი (HIDE)'!$B$13,C934='ჯამი (HIDE)'!$B$14),"",D934-G934)</f>
        <v>1400000</v>
      </c>
      <c r="I934" s="27">
        <f>IF(AND(D934=0,G934=0),"",IF(OR(C934='ჯამი (HIDE)'!$B$11,C934='ჯამი (HIDE)'!$B$12,C934='ჯამი (HIDE)'!$B$13,C934='ჯამი (HIDE)'!$B$14),"",G934/D934))</f>
        <v>0.72087572450194759</v>
      </c>
    </row>
    <row r="935" spans="1:9" ht="16.5" hidden="1" thickTop="1" thickBot="1">
      <c r="A935" t="s">
        <v>199</v>
      </c>
      <c r="B935" s="34"/>
      <c r="C935" s="7" t="s">
        <v>8</v>
      </c>
      <c r="D935" s="14">
        <v>0</v>
      </c>
      <c r="E935" s="14"/>
      <c r="F935" s="14">
        <f>სასწრაფო!F23</f>
        <v>0</v>
      </c>
      <c r="G935" s="14">
        <f t="shared" si="171"/>
        <v>0</v>
      </c>
      <c r="H935" s="14">
        <f>IF(OR(C935='ჯამი (HIDE)'!$B$11,C935='ჯამი (HIDE)'!$B$12,C935='ჯამი (HIDE)'!$B$13,C935='ჯამი (HIDE)'!$B$14),"",D935-G935)</f>
        <v>0</v>
      </c>
      <c r="I935" s="27" t="str">
        <f>IF(AND(D935=0,G935=0),"",IF(OR(C935='ჯამი (HIDE)'!$B$11,C935='ჯამი (HIDE)'!$B$12,C935='ჯამი (HIDE)'!$B$13,C935='ჯამი (HIDE)'!$B$14),"",G935/D935))</f>
        <v/>
      </c>
    </row>
    <row r="936" spans="1:9" ht="16.5" hidden="1" thickTop="1" thickBot="1">
      <c r="A936" t="s">
        <v>199</v>
      </c>
      <c r="B936" s="34"/>
      <c r="C936" s="7" t="s">
        <v>9</v>
      </c>
      <c r="D936" s="14">
        <v>0</v>
      </c>
      <c r="E936" s="14"/>
      <c r="F936" s="14">
        <f>სასწრაფო!F24</f>
        <v>0</v>
      </c>
      <c r="G936" s="14">
        <f t="shared" si="171"/>
        <v>0</v>
      </c>
      <c r="H936" s="14">
        <f>IF(OR(C936='ჯამი (HIDE)'!$B$11,C936='ჯამი (HIDE)'!$B$12,C936='ჯამი (HIDE)'!$B$13,C936='ჯამი (HIDE)'!$B$14),"",D936-G936)</f>
        <v>0</v>
      </c>
      <c r="I936" s="27" t="str">
        <f>IF(AND(D936=0,G936=0),"",IF(OR(C936='ჯამი (HIDE)'!$B$11,C936='ჯამი (HIDE)'!$B$12,C936='ჯამი (HIDE)'!$B$13,C936='ჯამი (HIDE)'!$B$14),"",G936/D936))</f>
        <v/>
      </c>
    </row>
    <row r="937" spans="1:9" ht="16.5" hidden="1" thickTop="1" thickBot="1">
      <c r="A937" t="s">
        <v>199</v>
      </c>
      <c r="B937" s="34"/>
      <c r="C937" s="7" t="s">
        <v>10</v>
      </c>
      <c r="D937" s="14">
        <v>0</v>
      </c>
      <c r="E937" s="14"/>
      <c r="F937" s="14">
        <f>სასწრაფო!F25</f>
        <v>0</v>
      </c>
      <c r="G937" s="14">
        <f t="shared" si="171"/>
        <v>0</v>
      </c>
      <c r="H937" s="14">
        <f>IF(OR(C937='ჯამი (HIDE)'!$B$11,C937='ჯამი (HIDE)'!$B$12,C937='ჯამი (HIDE)'!$B$13,C937='ჯამი (HIDE)'!$B$14),"",D937-G937)</f>
        <v>0</v>
      </c>
      <c r="I937" s="27" t="str">
        <f>IF(AND(D937=0,G937=0),"",IF(OR(C937='ჯამი (HIDE)'!$B$11,C937='ჯამი (HIDE)'!$B$12,C937='ჯამი (HIDE)'!$B$13,C937='ჯამი (HIDE)'!$B$14),"",G937/D937))</f>
        <v/>
      </c>
    </row>
    <row r="938" spans="1:9" ht="16.5" hidden="1" thickTop="1" thickBot="1">
      <c r="A938" t="s">
        <v>199</v>
      </c>
      <c r="B938" s="34"/>
      <c r="C938" s="7" t="s">
        <v>11</v>
      </c>
      <c r="D938" s="14">
        <v>229747</v>
      </c>
      <c r="E938" s="14">
        <v>103923.02</v>
      </c>
      <c r="F938" s="14">
        <f>სასწრაფო!F26</f>
        <v>113232</v>
      </c>
      <c r="G938" s="14">
        <f t="shared" si="171"/>
        <v>217155.02000000002</v>
      </c>
      <c r="H938" s="14">
        <f>IF(OR(C938='ჯამი (HIDE)'!$B$11,C938='ჯამი (HIDE)'!$B$12,C938='ჯამი (HIDE)'!$B$13,C938='ჯამი (HIDE)'!$B$14),"",D938-G938)</f>
        <v>12591.979999999981</v>
      </c>
      <c r="I938" s="27">
        <f>IF(AND(D938=0,G938=0),"",IF(OR(C938='ჯამი (HIDE)'!$B$11,C938='ჯამი (HIDE)'!$B$12,C938='ჯამი (HIDE)'!$B$13,C938='ჯამი (HIDE)'!$B$14),"",G938/D938))</f>
        <v>0.945191972038808</v>
      </c>
    </row>
    <row r="939" spans="1:9" ht="16.5" hidden="1" thickTop="1" thickBot="1">
      <c r="A939" t="s">
        <v>199</v>
      </c>
      <c r="B939" s="34"/>
      <c r="C939" s="7" t="s">
        <v>12</v>
      </c>
      <c r="D939" s="14">
        <v>164955</v>
      </c>
      <c r="E939" s="14">
        <v>11173.21</v>
      </c>
      <c r="F939" s="14">
        <f>სასწრაფო!F27</f>
        <v>55269.479768786128</v>
      </c>
      <c r="G939" s="14">
        <f t="shared" si="171"/>
        <v>66442.689768786135</v>
      </c>
      <c r="H939" s="14">
        <f>IF(OR(C939='ჯამი (HIDE)'!$B$11,C939='ჯამი (HIDE)'!$B$12,C939='ჯამი (HIDE)'!$B$13,C939='ჯამი (HIDE)'!$B$14),"",D939-G939)</f>
        <v>98512.310231213865</v>
      </c>
      <c r="I939" s="27">
        <f>IF(AND(D939=0,G939=0),"",IF(OR(C939='ჯამი (HIDE)'!$B$11,C939='ჯამი (HIDE)'!$B$12,C939='ჯამი (HIDE)'!$B$13,C939='ჯამი (HIDE)'!$B$14),"",G939/D939))</f>
        <v>0.40279282088318713</v>
      </c>
    </row>
    <row r="940" spans="1:9" ht="16.5" hidden="1" thickTop="1" thickBot="1">
      <c r="A940" t="s">
        <v>199</v>
      </c>
      <c r="B940" s="33"/>
      <c r="C940" s="5" t="s">
        <v>13</v>
      </c>
      <c r="D940" s="13">
        <v>7500</v>
      </c>
      <c r="E940" s="13"/>
      <c r="F940" s="13">
        <f>სასწრაფო!F28</f>
        <v>7500</v>
      </c>
      <c r="G940" s="13">
        <f t="shared" si="171"/>
        <v>7500</v>
      </c>
      <c r="H940" s="13">
        <f>IF(OR(C940='ჯამი (HIDE)'!$B$11,C940='ჯამი (HIDE)'!$B$12,C940='ჯამი (HIDE)'!$B$13,C940='ჯამი (HIDE)'!$B$14),"",D940-G940)</f>
        <v>0</v>
      </c>
      <c r="I940" s="26">
        <f>IF(AND(D940=0,G940=0),"",IF(OR(C940='ჯამი (HIDE)'!$B$11,C940='ჯამი (HIDE)'!$B$12,C940='ჯამი (HIDE)'!$B$13,C940='ჯამი (HIDE)'!$B$14),"",G940/D940))</f>
        <v>1</v>
      </c>
    </row>
    <row r="941" spans="1:9" ht="16.5" hidden="1" thickTop="1" thickBot="1">
      <c r="A941" t="s">
        <v>199</v>
      </c>
      <c r="B941" s="33"/>
      <c r="C941" s="5" t="s">
        <v>14</v>
      </c>
      <c r="D941" s="13">
        <v>0</v>
      </c>
      <c r="E941" s="13"/>
      <c r="F941" s="13">
        <f>სასწრაფო!F29</f>
        <v>0</v>
      </c>
      <c r="G941" s="13">
        <f t="shared" si="171"/>
        <v>0</v>
      </c>
      <c r="H941" s="13">
        <f>IF(OR(C941='ჯამი (HIDE)'!$B$11,C941='ჯამი (HIDE)'!$B$12,C941='ჯამი (HIDE)'!$B$13,C941='ჯამი (HIDE)'!$B$14),"",D941-G941)</f>
        <v>0</v>
      </c>
      <c r="I941" s="26" t="str">
        <f>IF(AND(D941=0,G941=0),"",IF(OR(C941='ჯამი (HIDE)'!$B$11,C941='ჯამი (HIDE)'!$B$12,C941='ჯამი (HIDE)'!$B$13,C941='ჯამი (HIDE)'!$B$14),"",G941/D941))</f>
        <v/>
      </c>
    </row>
    <row r="942" spans="1:9" ht="16.5" hidden="1" thickTop="1" thickBot="1">
      <c r="A942" t="s">
        <v>199</v>
      </c>
      <c r="B942" s="35"/>
      <c r="C942" s="9" t="s">
        <v>15</v>
      </c>
      <c r="D942" s="15">
        <v>269811</v>
      </c>
      <c r="E942" s="15">
        <v>266462.59000000003</v>
      </c>
      <c r="F942" s="15">
        <f>სასწრაფო!F30</f>
        <v>3348.4099999999744</v>
      </c>
      <c r="G942" s="15">
        <f t="shared" si="171"/>
        <v>269811</v>
      </c>
      <c r="H942" s="15">
        <f>IF(OR(C942='ჯამი (HIDE)'!$B$11,C942='ჯამი (HIDE)'!$B$12,C942='ჯამი (HIDE)'!$B$13,C942='ჯამი (HIDE)'!$B$14),"",D942-G942)</f>
        <v>0</v>
      </c>
      <c r="I942" s="28">
        <f>IF(AND(D942=0,G942=0),"",IF(OR(C942='ჯამი (HIDE)'!$B$11,C942='ჯამი (HIDE)'!$B$12,C942='ჯამი (HIDE)'!$B$13,C942='ჯამი (HIDE)'!$B$14),"",G942/D942))</f>
        <v>1</v>
      </c>
    </row>
    <row r="943" spans="1:9" ht="31.5" customHeight="1" thickTop="1" thickBot="1">
      <c r="A943" t="str">
        <f t="shared" ref="A943" si="177">IF(OR(D943&lt;&gt;0,G943&lt;&gt;0,),"a","b")</f>
        <v>a</v>
      </c>
      <c r="B943" s="2" t="s">
        <v>159</v>
      </c>
      <c r="C943" s="24" t="s">
        <v>160</v>
      </c>
      <c r="D943" s="3">
        <v>6507500</v>
      </c>
      <c r="E943" s="3">
        <f>SUM(E944,E952,E953,E954)</f>
        <v>1981612.85</v>
      </c>
      <c r="F943" s="3">
        <f>სააგენტო!F427</f>
        <v>3801387</v>
      </c>
      <c r="G943" s="3">
        <f t="shared" si="171"/>
        <v>5782999.8499999996</v>
      </c>
      <c r="H943" s="3">
        <f>IF(OR(C943='ჯამი (HIDE)'!$B$11,C943='ჯამი (HIDE)'!$B$12,C943='ჯამი (HIDE)'!$B$13,C943='ჯამი (HIDE)'!$B$14),"",D943-G943)</f>
        <v>724500.15000000037</v>
      </c>
      <c r="I943" s="25">
        <f>IF(AND(D943=0,G943=0),"",IF(OR(C943='ჯამი (HIDE)'!$B$11,C943='ჯამი (HIDE)'!$B$12,C943='ჯამი (HIDE)'!$B$13,C943='ჯამი (HIDE)'!$B$14),"",G943/D943))</f>
        <v>0.88866689973107948</v>
      </c>
    </row>
    <row r="944" spans="1:9" ht="16.5" hidden="1" thickTop="1" thickBot="1">
      <c r="A944" t="s">
        <v>199</v>
      </c>
      <c r="B944" s="33"/>
      <c r="C944" s="5" t="s">
        <v>5</v>
      </c>
      <c r="D944" s="13">
        <v>6507500</v>
      </c>
      <c r="E944" s="13">
        <f>SUM(E945:E951)</f>
        <v>1981612.85</v>
      </c>
      <c r="F944" s="13">
        <f>სააგენტო!F428</f>
        <v>3801387</v>
      </c>
      <c r="G944" s="13">
        <f t="shared" si="171"/>
        <v>5782999.8499999996</v>
      </c>
      <c r="H944" s="13">
        <f>IF(OR(C944='ჯამი (HIDE)'!$B$11,C944='ჯამი (HIDE)'!$B$12,C944='ჯამი (HIDE)'!$B$13,C944='ჯამი (HIDE)'!$B$14),"",D944-G944)</f>
        <v>724500.15000000037</v>
      </c>
      <c r="I944" s="26">
        <f>IF(AND(D944=0,G944=0),"",IF(OR(C944='ჯამი (HIDE)'!$B$11,C944='ჯამი (HIDE)'!$B$12,C944='ჯამი (HIDE)'!$B$13,C944='ჯამი (HIDE)'!$B$14),"",G944/D944))</f>
        <v>0.88866689973107948</v>
      </c>
    </row>
    <row r="945" spans="1:9" ht="16.5" hidden="1" thickTop="1" thickBot="1">
      <c r="A945" t="s">
        <v>199</v>
      </c>
      <c r="B945" s="34"/>
      <c r="C945" s="7" t="s">
        <v>6</v>
      </c>
      <c r="D945" s="14">
        <v>0</v>
      </c>
      <c r="E945" s="14"/>
      <c r="F945" s="14">
        <f>სააგენტო!F429</f>
        <v>0</v>
      </c>
      <c r="G945" s="14">
        <f t="shared" si="171"/>
        <v>0</v>
      </c>
      <c r="H945" s="14">
        <f>IF(OR(C945='ჯამი (HIDE)'!$B$11,C945='ჯამი (HIDE)'!$B$12,C945='ჯამი (HIDE)'!$B$13,C945='ჯამი (HIDE)'!$B$14),"",D945-G945)</f>
        <v>0</v>
      </c>
      <c r="I945" s="27" t="str">
        <f>IF(AND(D945=0,G945=0),"",IF(OR(C945='ჯამი (HIDE)'!$B$11,C945='ჯამი (HIDE)'!$B$12,C945='ჯამი (HIDE)'!$B$13,C945='ჯამი (HIDE)'!$B$14),"",G945/D945))</f>
        <v/>
      </c>
    </row>
    <row r="946" spans="1:9" ht="16.5" hidden="1" thickTop="1" thickBot="1">
      <c r="A946" t="s">
        <v>199</v>
      </c>
      <c r="B946" s="34"/>
      <c r="C946" s="7" t="s">
        <v>7</v>
      </c>
      <c r="D946" s="14">
        <v>10000</v>
      </c>
      <c r="E946" s="14"/>
      <c r="F946" s="14">
        <f>სააგენტო!F430</f>
        <v>0</v>
      </c>
      <c r="G946" s="14">
        <f t="shared" si="171"/>
        <v>0</v>
      </c>
      <c r="H946" s="14">
        <f>IF(OR(C946='ჯამი (HIDE)'!$B$11,C946='ჯამი (HIDE)'!$B$12,C946='ჯამი (HIDE)'!$B$13,C946='ჯამი (HIDE)'!$B$14),"",D946-G946)</f>
        <v>10000</v>
      </c>
      <c r="I946" s="27">
        <f>IF(AND(D946=0,G946=0),"",IF(OR(C946='ჯამი (HIDE)'!$B$11,C946='ჯამი (HIDE)'!$B$12,C946='ჯამი (HIDE)'!$B$13,C946='ჯამი (HIDE)'!$B$14),"",G946/D946))</f>
        <v>0</v>
      </c>
    </row>
    <row r="947" spans="1:9" ht="16.5" hidden="1" thickTop="1" thickBot="1">
      <c r="A947" t="s">
        <v>199</v>
      </c>
      <c r="B947" s="34"/>
      <c r="C947" s="7" t="s">
        <v>8</v>
      </c>
      <c r="D947" s="14">
        <v>0</v>
      </c>
      <c r="E947" s="14"/>
      <c r="F947" s="14">
        <f>სააგენტო!F431</f>
        <v>0</v>
      </c>
      <c r="G947" s="14">
        <f t="shared" si="171"/>
        <v>0</v>
      </c>
      <c r="H947" s="14">
        <f>IF(OR(C947='ჯამი (HIDE)'!$B$11,C947='ჯამი (HIDE)'!$B$12,C947='ჯამი (HIDE)'!$B$13,C947='ჯამი (HIDE)'!$B$14),"",D947-G947)</f>
        <v>0</v>
      </c>
      <c r="I947" s="27" t="str">
        <f>IF(AND(D947=0,G947=0),"",IF(OR(C947='ჯამი (HIDE)'!$B$11,C947='ჯამი (HIDE)'!$B$12,C947='ჯამი (HIDE)'!$B$13,C947='ჯამი (HIDE)'!$B$14),"",G947/D947))</f>
        <v/>
      </c>
    </row>
    <row r="948" spans="1:9" ht="16.5" hidden="1" thickTop="1" thickBot="1">
      <c r="A948" t="s">
        <v>199</v>
      </c>
      <c r="B948" s="34"/>
      <c r="C948" s="7" t="s">
        <v>9</v>
      </c>
      <c r="D948" s="14">
        <v>0</v>
      </c>
      <c r="E948" s="14"/>
      <c r="F948" s="14">
        <f>სააგენტო!F432</f>
        <v>0</v>
      </c>
      <c r="G948" s="14">
        <f t="shared" si="171"/>
        <v>0</v>
      </c>
      <c r="H948" s="14">
        <f>IF(OR(C948='ჯამი (HIDE)'!$B$11,C948='ჯამი (HIDE)'!$B$12,C948='ჯამი (HIDE)'!$B$13,C948='ჯამი (HIDE)'!$B$14),"",D948-G948)</f>
        <v>0</v>
      </c>
      <c r="I948" s="27" t="str">
        <f>IF(AND(D948=0,G948=0),"",IF(OR(C948='ჯამი (HIDE)'!$B$11,C948='ჯამი (HIDE)'!$B$12,C948='ჯამი (HIDE)'!$B$13,C948='ჯამი (HIDE)'!$B$14),"",G948/D948))</f>
        <v/>
      </c>
    </row>
    <row r="949" spans="1:9" ht="16.5" hidden="1" thickTop="1" thickBot="1">
      <c r="A949" t="s">
        <v>199</v>
      </c>
      <c r="B949" s="34"/>
      <c r="C949" s="7" t="s">
        <v>10</v>
      </c>
      <c r="D949" s="14">
        <v>0</v>
      </c>
      <c r="E949" s="14"/>
      <c r="F949" s="14">
        <f>სააგენტო!F433</f>
        <v>0</v>
      </c>
      <c r="G949" s="14">
        <f t="shared" si="171"/>
        <v>0</v>
      </c>
      <c r="H949" s="14">
        <f>IF(OR(C949='ჯამი (HIDE)'!$B$11,C949='ჯამი (HIDE)'!$B$12,C949='ჯამი (HIDE)'!$B$13,C949='ჯამი (HIDE)'!$B$14),"",D949-G949)</f>
        <v>0</v>
      </c>
      <c r="I949" s="27" t="str">
        <f>IF(AND(D949=0,G949=0),"",IF(OR(C949='ჯამი (HIDE)'!$B$11,C949='ჯამი (HIDE)'!$B$12,C949='ჯამი (HIDE)'!$B$13,C949='ჯამი (HIDE)'!$B$14),"",G949/D949))</f>
        <v/>
      </c>
    </row>
    <row r="950" spans="1:9" ht="16.5" hidden="1" thickTop="1" thickBot="1">
      <c r="A950" t="s">
        <v>199</v>
      </c>
      <c r="B950" s="34"/>
      <c r="C950" s="7" t="s">
        <v>11</v>
      </c>
      <c r="D950" s="14">
        <v>6497500</v>
      </c>
      <c r="E950" s="14">
        <v>1981612.85</v>
      </c>
      <c r="F950" s="14">
        <f>სააგენტო!F434</f>
        <v>3801387</v>
      </c>
      <c r="G950" s="14">
        <f t="shared" si="171"/>
        <v>5782999.8499999996</v>
      </c>
      <c r="H950" s="14">
        <f>IF(OR(C950='ჯამი (HIDE)'!$B$11,C950='ჯამი (HIDE)'!$B$12,C950='ჯამი (HIDE)'!$B$13,C950='ჯამი (HIDE)'!$B$14),"",D950-G950)</f>
        <v>714500.15000000037</v>
      </c>
      <c r="I950" s="27">
        <f>IF(AND(D950=0,G950=0),"",IF(OR(C950='ჯამი (HIDE)'!$B$11,C950='ჯამი (HIDE)'!$B$12,C950='ჯამი (HIDE)'!$B$13,C950='ჯამი (HIDE)'!$B$14),"",G950/D950))</f>
        <v>0.8900346056175451</v>
      </c>
    </row>
    <row r="951" spans="1:9" ht="16.5" hidden="1" thickTop="1" thickBot="1">
      <c r="A951" t="s">
        <v>199</v>
      </c>
      <c r="B951" s="34"/>
      <c r="C951" s="7" t="s">
        <v>12</v>
      </c>
      <c r="D951" s="14">
        <v>0</v>
      </c>
      <c r="E951" s="14"/>
      <c r="F951" s="14">
        <f>სააგენტო!F435</f>
        <v>0</v>
      </c>
      <c r="G951" s="14">
        <f t="shared" si="171"/>
        <v>0</v>
      </c>
      <c r="H951" s="14">
        <f>IF(OR(C951='ჯამი (HIDE)'!$B$11,C951='ჯამი (HIDE)'!$B$12,C951='ჯამი (HIDE)'!$B$13,C951='ჯამი (HIDE)'!$B$14),"",D951-G951)</f>
        <v>0</v>
      </c>
      <c r="I951" s="27" t="str">
        <f>IF(AND(D951=0,G951=0),"",IF(OR(C951='ჯამი (HIDE)'!$B$11,C951='ჯამი (HIDE)'!$B$12,C951='ჯამი (HIDE)'!$B$13,C951='ჯამი (HIDE)'!$B$14),"",G951/D951))</f>
        <v/>
      </c>
    </row>
    <row r="952" spans="1:9" ht="16.5" hidden="1" thickTop="1" thickBot="1">
      <c r="A952" t="s">
        <v>199</v>
      </c>
      <c r="B952" s="33"/>
      <c r="C952" s="5" t="s">
        <v>13</v>
      </c>
      <c r="D952" s="13">
        <v>0</v>
      </c>
      <c r="E952" s="13"/>
      <c r="F952" s="13">
        <f>სააგენტო!F436</f>
        <v>0</v>
      </c>
      <c r="G952" s="13">
        <f t="shared" si="171"/>
        <v>0</v>
      </c>
      <c r="H952" s="13">
        <f>IF(OR(C952='ჯამი (HIDE)'!$B$11,C952='ჯამი (HIDE)'!$B$12,C952='ჯამი (HIDE)'!$B$13,C952='ჯამი (HIDE)'!$B$14),"",D952-G952)</f>
        <v>0</v>
      </c>
      <c r="I952" s="26" t="str">
        <f>IF(AND(D952=0,G952=0),"",IF(OR(C952='ჯამი (HIDE)'!$B$11,C952='ჯამი (HIDE)'!$B$12,C952='ჯამი (HIDE)'!$B$13,C952='ჯამი (HIDE)'!$B$14),"",G952/D952))</f>
        <v/>
      </c>
    </row>
    <row r="953" spans="1:9" ht="16.5" hidden="1" thickTop="1" thickBot="1">
      <c r="A953" t="s">
        <v>199</v>
      </c>
      <c r="B953" s="33"/>
      <c r="C953" s="5" t="s">
        <v>14</v>
      </c>
      <c r="D953" s="13">
        <v>0</v>
      </c>
      <c r="E953" s="13"/>
      <c r="F953" s="13">
        <f>სააგენტო!F437</f>
        <v>0</v>
      </c>
      <c r="G953" s="13">
        <f t="shared" si="171"/>
        <v>0</v>
      </c>
      <c r="H953" s="13">
        <f>IF(OR(C953='ჯამი (HIDE)'!$B$11,C953='ჯამი (HIDE)'!$B$12,C953='ჯამი (HIDE)'!$B$13,C953='ჯამი (HIDE)'!$B$14),"",D953-G953)</f>
        <v>0</v>
      </c>
      <c r="I953" s="26" t="str">
        <f>IF(AND(D953=0,G953=0),"",IF(OR(C953='ჯამი (HIDE)'!$B$11,C953='ჯამი (HIDE)'!$B$12,C953='ჯამი (HIDE)'!$B$13,C953='ჯამი (HIDE)'!$B$14),"",G953/D953))</f>
        <v/>
      </c>
    </row>
    <row r="954" spans="1:9" ht="16.5" hidden="1" thickTop="1" thickBot="1">
      <c r="A954" t="s">
        <v>199</v>
      </c>
      <c r="B954" s="35"/>
      <c r="C954" s="9" t="s">
        <v>15</v>
      </c>
      <c r="D954" s="15">
        <v>0</v>
      </c>
      <c r="E954" s="15"/>
      <c r="F954" s="15">
        <f>სააგენტო!F438</f>
        <v>0</v>
      </c>
      <c r="G954" s="15">
        <f t="shared" si="171"/>
        <v>0</v>
      </c>
      <c r="H954" s="15">
        <f>IF(OR(C954='ჯამი (HIDE)'!$B$11,C954='ჯამი (HIDE)'!$B$12,C954='ჯამი (HIDE)'!$B$13,C954='ჯამი (HIDE)'!$B$14),"",D954-G954)</f>
        <v>0</v>
      </c>
      <c r="I954" s="28" t="str">
        <f>IF(AND(D954=0,G954=0),"",IF(OR(C954='ჯამი (HIDE)'!$B$11,C954='ჯამი (HIDE)'!$B$12,C954='ჯამი (HIDE)'!$B$13,C954='ჯამი (HIDE)'!$B$14),"",G954/D954))</f>
        <v/>
      </c>
    </row>
    <row r="955" spans="1:9" ht="31.5" customHeight="1" thickTop="1" thickBot="1">
      <c r="A955" t="str">
        <f t="shared" ref="A955" si="178">IF(OR(D955&lt;&gt;0,G955&lt;&gt;0,),"a","b")</f>
        <v>a</v>
      </c>
      <c r="B955" s="2" t="s">
        <v>161</v>
      </c>
      <c r="C955" s="24" t="s">
        <v>162</v>
      </c>
      <c r="D955" s="3">
        <v>6000000</v>
      </c>
      <c r="E955" s="3">
        <f>SUM(E956,E964,E965,E966)</f>
        <v>4377846.79</v>
      </c>
      <c r="F955" s="3">
        <f>სააგენტო!F439</f>
        <v>1622053</v>
      </c>
      <c r="G955" s="3">
        <f t="shared" si="171"/>
        <v>5999899.79</v>
      </c>
      <c r="H955" s="3">
        <f>IF(OR(C955='ჯამი (HIDE)'!$B$11,C955='ჯამი (HIDE)'!$B$12,C955='ჯამი (HIDE)'!$B$13,C955='ჯამი (HIDE)'!$B$14),"",D955-G955)</f>
        <v>100.20999999996275</v>
      </c>
      <c r="I955" s="25">
        <f>IF(AND(D955=0,G955=0),"",IF(OR(C955='ჯამი (HIDE)'!$B$11,C955='ჯამი (HIDE)'!$B$12,C955='ჯამი (HIDE)'!$B$13,C955='ჯამი (HIDE)'!$B$14),"",G955/D955))</f>
        <v>0.99998329833333333</v>
      </c>
    </row>
    <row r="956" spans="1:9" ht="16.5" hidden="1" thickTop="1" thickBot="1">
      <c r="A956" t="s">
        <v>199</v>
      </c>
      <c r="B956" s="33"/>
      <c r="C956" s="5" t="s">
        <v>5</v>
      </c>
      <c r="D956" s="13">
        <v>6000000</v>
      </c>
      <c r="E956" s="13">
        <f>SUM(E957:E963)</f>
        <v>4377846.79</v>
      </c>
      <c r="F956" s="13">
        <f>სააგენტო!F440</f>
        <v>1622053</v>
      </c>
      <c r="G956" s="13">
        <f t="shared" si="171"/>
        <v>5999899.79</v>
      </c>
      <c r="H956" s="13">
        <f>IF(OR(C956='ჯამი (HIDE)'!$B$11,C956='ჯამი (HIDE)'!$B$12,C956='ჯამი (HIDE)'!$B$13,C956='ჯამი (HIDE)'!$B$14),"",D956-G956)</f>
        <v>100.20999999996275</v>
      </c>
      <c r="I956" s="26">
        <f>IF(AND(D956=0,G956=0),"",IF(OR(C956='ჯამი (HIDE)'!$B$11,C956='ჯამი (HIDE)'!$B$12,C956='ჯამი (HIDE)'!$B$13,C956='ჯამი (HIDE)'!$B$14),"",G956/D956))</f>
        <v>0.99998329833333333</v>
      </c>
    </row>
    <row r="957" spans="1:9" ht="16.5" hidden="1" thickTop="1" thickBot="1">
      <c r="A957" t="s">
        <v>199</v>
      </c>
      <c r="B957" s="34"/>
      <c r="C957" s="7" t="s">
        <v>6</v>
      </c>
      <c r="D957" s="14">
        <v>0</v>
      </c>
      <c r="E957" s="14"/>
      <c r="F957" s="14">
        <f>სააგენტო!F441</f>
        <v>0</v>
      </c>
      <c r="G957" s="14">
        <f t="shared" si="171"/>
        <v>0</v>
      </c>
      <c r="H957" s="14">
        <f>IF(OR(C957='ჯამი (HIDE)'!$B$11,C957='ჯამი (HIDE)'!$B$12,C957='ჯამი (HIDE)'!$B$13,C957='ჯამი (HIDE)'!$B$14),"",D957-G957)</f>
        <v>0</v>
      </c>
      <c r="I957" s="27" t="str">
        <f>IF(AND(D957=0,G957=0),"",IF(OR(C957='ჯამი (HIDE)'!$B$11,C957='ჯამი (HIDE)'!$B$12,C957='ჯამი (HIDE)'!$B$13,C957='ჯამი (HIDE)'!$B$14),"",G957/D957))</f>
        <v/>
      </c>
    </row>
    <row r="958" spans="1:9" ht="16.5" hidden="1" thickTop="1" thickBot="1">
      <c r="A958" t="s">
        <v>199</v>
      </c>
      <c r="B958" s="34"/>
      <c r="C958" s="7" t="s">
        <v>7</v>
      </c>
      <c r="D958" s="14">
        <v>0</v>
      </c>
      <c r="E958" s="14"/>
      <c r="F958" s="14">
        <f>სააგენტო!F442</f>
        <v>0</v>
      </c>
      <c r="G958" s="14">
        <f t="shared" si="171"/>
        <v>0</v>
      </c>
      <c r="H958" s="14">
        <f>IF(OR(C958='ჯამი (HIDE)'!$B$11,C958='ჯამი (HIDE)'!$B$12,C958='ჯამი (HIDE)'!$B$13,C958='ჯამი (HIDE)'!$B$14),"",D958-G958)</f>
        <v>0</v>
      </c>
      <c r="I958" s="27" t="str">
        <f>IF(AND(D958=0,G958=0),"",IF(OR(C958='ჯამი (HIDE)'!$B$11,C958='ჯამი (HIDE)'!$B$12,C958='ჯამი (HIDE)'!$B$13,C958='ჯამი (HIDE)'!$B$14),"",G958/D958))</f>
        <v/>
      </c>
    </row>
    <row r="959" spans="1:9" ht="16.5" hidden="1" thickTop="1" thickBot="1">
      <c r="A959" t="s">
        <v>199</v>
      </c>
      <c r="B959" s="34"/>
      <c r="C959" s="7" t="s">
        <v>8</v>
      </c>
      <c r="D959" s="14">
        <v>0</v>
      </c>
      <c r="E959" s="14"/>
      <c r="F959" s="14">
        <f>სააგენტო!F443</f>
        <v>0</v>
      </c>
      <c r="G959" s="14">
        <f t="shared" si="171"/>
        <v>0</v>
      </c>
      <c r="H959" s="14">
        <f>IF(OR(C959='ჯამი (HIDE)'!$B$11,C959='ჯამი (HIDE)'!$B$12,C959='ჯამი (HIDE)'!$B$13,C959='ჯამი (HIDE)'!$B$14),"",D959-G959)</f>
        <v>0</v>
      </c>
      <c r="I959" s="27" t="str">
        <f>IF(AND(D959=0,G959=0),"",IF(OR(C959='ჯამი (HIDE)'!$B$11,C959='ჯამი (HIDE)'!$B$12,C959='ჯამი (HIDE)'!$B$13,C959='ჯამი (HIDE)'!$B$14),"",G959/D959))</f>
        <v/>
      </c>
    </row>
    <row r="960" spans="1:9" ht="16.5" hidden="1" thickTop="1" thickBot="1">
      <c r="A960" t="s">
        <v>199</v>
      </c>
      <c r="B960" s="34"/>
      <c r="C960" s="7" t="s">
        <v>9</v>
      </c>
      <c r="D960" s="14">
        <v>0</v>
      </c>
      <c r="E960" s="14"/>
      <c r="F960" s="14">
        <f>სააგენტო!F444</f>
        <v>0</v>
      </c>
      <c r="G960" s="14">
        <f t="shared" si="171"/>
        <v>0</v>
      </c>
      <c r="H960" s="14">
        <f>IF(OR(C960='ჯამი (HIDE)'!$B$11,C960='ჯამი (HIDE)'!$B$12,C960='ჯამი (HIDE)'!$B$13,C960='ჯამი (HIDE)'!$B$14),"",D960-G960)</f>
        <v>0</v>
      </c>
      <c r="I960" s="27" t="str">
        <f>IF(AND(D960=0,G960=0),"",IF(OR(C960='ჯამი (HIDE)'!$B$11,C960='ჯამი (HIDE)'!$B$12,C960='ჯამი (HIDE)'!$B$13,C960='ჯამი (HIDE)'!$B$14),"",G960/D960))</f>
        <v/>
      </c>
    </row>
    <row r="961" spans="1:9" ht="16.5" hidden="1" thickTop="1" thickBot="1">
      <c r="A961" t="s">
        <v>199</v>
      </c>
      <c r="B961" s="34"/>
      <c r="C961" s="7" t="s">
        <v>10</v>
      </c>
      <c r="D961" s="14">
        <v>0</v>
      </c>
      <c r="E961" s="14"/>
      <c r="F961" s="14">
        <f>სააგენტო!F445</f>
        <v>0</v>
      </c>
      <c r="G961" s="14">
        <f t="shared" si="171"/>
        <v>0</v>
      </c>
      <c r="H961" s="14">
        <f>IF(OR(C961='ჯამი (HIDE)'!$B$11,C961='ჯამი (HIDE)'!$B$12,C961='ჯამი (HIDE)'!$B$13,C961='ჯამი (HIDE)'!$B$14),"",D961-G961)</f>
        <v>0</v>
      </c>
      <c r="I961" s="27" t="str">
        <f>IF(AND(D961=0,G961=0),"",IF(OR(C961='ჯამი (HIDE)'!$B$11,C961='ჯამი (HIDE)'!$B$12,C961='ჯამი (HIDE)'!$B$13,C961='ჯამი (HIDE)'!$B$14),"",G961/D961))</f>
        <v/>
      </c>
    </row>
    <row r="962" spans="1:9" ht="16.5" hidden="1" thickTop="1" thickBot="1">
      <c r="A962" t="s">
        <v>199</v>
      </c>
      <c r="B962" s="34"/>
      <c r="C962" s="7" t="s">
        <v>11</v>
      </c>
      <c r="D962" s="14">
        <v>6000000</v>
      </c>
      <c r="E962" s="14">
        <v>4377846.79</v>
      </c>
      <c r="F962" s="14">
        <f>სააგენტო!F446</f>
        <v>1622053</v>
      </c>
      <c r="G962" s="14">
        <f t="shared" si="171"/>
        <v>5999899.79</v>
      </c>
      <c r="H962" s="14">
        <f>IF(OR(C962='ჯამი (HIDE)'!$B$11,C962='ჯამი (HIDE)'!$B$12,C962='ჯამი (HIDE)'!$B$13,C962='ჯამი (HIDE)'!$B$14),"",D962-G962)</f>
        <v>100.20999999996275</v>
      </c>
      <c r="I962" s="27">
        <f>IF(AND(D962=0,G962=0),"",IF(OR(C962='ჯამი (HIDE)'!$B$11,C962='ჯამი (HIDE)'!$B$12,C962='ჯამი (HIDE)'!$B$13,C962='ჯამი (HIDE)'!$B$14),"",G962/D962))</f>
        <v>0.99998329833333333</v>
      </c>
    </row>
    <row r="963" spans="1:9" ht="16.5" hidden="1" thickTop="1" thickBot="1">
      <c r="A963" t="s">
        <v>199</v>
      </c>
      <c r="B963" s="34"/>
      <c r="C963" s="7" t="s">
        <v>12</v>
      </c>
      <c r="D963" s="14">
        <v>0</v>
      </c>
      <c r="E963" s="14"/>
      <c r="F963" s="14">
        <f>სააგენტო!F447</f>
        <v>0</v>
      </c>
      <c r="G963" s="14">
        <f t="shared" si="171"/>
        <v>0</v>
      </c>
      <c r="H963" s="14">
        <f>IF(OR(C963='ჯამი (HIDE)'!$B$11,C963='ჯამი (HIDE)'!$B$12,C963='ჯამი (HIDE)'!$B$13,C963='ჯამი (HIDE)'!$B$14),"",D963-G963)</f>
        <v>0</v>
      </c>
      <c r="I963" s="27" t="str">
        <f>IF(AND(D963=0,G963=0),"",IF(OR(C963='ჯამი (HIDE)'!$B$11,C963='ჯამი (HIDE)'!$B$12,C963='ჯამი (HIDE)'!$B$13,C963='ჯამი (HIDE)'!$B$14),"",G963/D963))</f>
        <v/>
      </c>
    </row>
    <row r="964" spans="1:9" ht="16.5" hidden="1" thickTop="1" thickBot="1">
      <c r="A964" t="s">
        <v>199</v>
      </c>
      <c r="B964" s="33"/>
      <c r="C964" s="5" t="s">
        <v>13</v>
      </c>
      <c r="D964" s="13">
        <v>0</v>
      </c>
      <c r="E964" s="13"/>
      <c r="F964" s="13">
        <f>სააგენტო!F448</f>
        <v>0</v>
      </c>
      <c r="G964" s="13">
        <f t="shared" ref="G964:G1027" si="179">E964+F964</f>
        <v>0</v>
      </c>
      <c r="H964" s="13">
        <f>IF(OR(C964='ჯამი (HIDE)'!$B$11,C964='ჯამი (HIDE)'!$B$12,C964='ჯამი (HIDE)'!$B$13,C964='ჯამი (HIDE)'!$B$14),"",D964-G964)</f>
        <v>0</v>
      </c>
      <c r="I964" s="26" t="str">
        <f>IF(AND(D964=0,G964=0),"",IF(OR(C964='ჯამი (HIDE)'!$B$11,C964='ჯამი (HIDE)'!$B$12,C964='ჯამი (HIDE)'!$B$13,C964='ჯამი (HIDE)'!$B$14),"",G964/D964))</f>
        <v/>
      </c>
    </row>
    <row r="965" spans="1:9" ht="16.5" hidden="1" thickTop="1" thickBot="1">
      <c r="A965" t="s">
        <v>199</v>
      </c>
      <c r="B965" s="33"/>
      <c r="C965" s="5" t="s">
        <v>14</v>
      </c>
      <c r="D965" s="13">
        <v>0</v>
      </c>
      <c r="E965" s="13"/>
      <c r="F965" s="13">
        <f>სააგენტო!F449</f>
        <v>0</v>
      </c>
      <c r="G965" s="13">
        <f t="shared" si="179"/>
        <v>0</v>
      </c>
      <c r="H965" s="13">
        <f>IF(OR(C965='ჯამი (HIDE)'!$B$11,C965='ჯამი (HIDE)'!$B$12,C965='ჯამი (HIDE)'!$B$13,C965='ჯამი (HIDE)'!$B$14),"",D965-G965)</f>
        <v>0</v>
      </c>
      <c r="I965" s="26" t="str">
        <f>IF(AND(D965=0,G965=0),"",IF(OR(C965='ჯამი (HIDE)'!$B$11,C965='ჯამი (HIDE)'!$B$12,C965='ჯამი (HIDE)'!$B$13,C965='ჯამი (HIDE)'!$B$14),"",G965/D965))</f>
        <v/>
      </c>
    </row>
    <row r="966" spans="1:9" ht="16.5" hidden="1" thickTop="1" thickBot="1">
      <c r="A966" t="s">
        <v>199</v>
      </c>
      <c r="B966" s="35"/>
      <c r="C966" s="9" t="s">
        <v>15</v>
      </c>
      <c r="D966" s="15">
        <v>0</v>
      </c>
      <c r="E966" s="15"/>
      <c r="F966" s="15">
        <f>სააგენტო!F450</f>
        <v>0</v>
      </c>
      <c r="G966" s="15">
        <f t="shared" si="179"/>
        <v>0</v>
      </c>
      <c r="H966" s="15">
        <f>IF(OR(C966='ჯამი (HIDE)'!$B$11,C966='ჯამი (HIDE)'!$B$12,C966='ჯამი (HIDE)'!$B$13,C966='ჯამი (HIDE)'!$B$14),"",D966-G966)</f>
        <v>0</v>
      </c>
      <c r="I966" s="28" t="str">
        <f>IF(AND(D966=0,G966=0),"",IF(OR(C966='ჯამი (HIDE)'!$B$11,C966='ჯამი (HIDE)'!$B$12,C966='ჯამი (HIDE)'!$B$13,C966='ჯამი (HIDE)'!$B$14),"",G966/D966))</f>
        <v/>
      </c>
    </row>
    <row r="967" spans="1:9" ht="31.5" thickTop="1" thickBot="1">
      <c r="A967" t="str">
        <f t="shared" ref="A967" si="180">IF(OR(D967&lt;&gt;0,G967&lt;&gt;0,),"a","b")</f>
        <v>a</v>
      </c>
      <c r="B967" s="2" t="s">
        <v>163</v>
      </c>
      <c r="C967" s="30" t="s">
        <v>164</v>
      </c>
      <c r="D967" s="3">
        <v>300000</v>
      </c>
      <c r="E967" s="3">
        <f>SUM(E968,E976,E977,E978)</f>
        <v>78108.41</v>
      </c>
      <c r="F967" s="3">
        <f>სააგენტო!F451</f>
        <v>90000</v>
      </c>
      <c r="G967" s="3">
        <f t="shared" si="179"/>
        <v>168108.41</v>
      </c>
      <c r="H967" s="3">
        <f>IF(OR(C967='ჯამი (HIDE)'!$B$11,C967='ჯამი (HIDE)'!$B$12,C967='ჯამი (HIDE)'!$B$13,C967='ჯამი (HIDE)'!$B$14),"",D967-G967)</f>
        <v>131891.59</v>
      </c>
      <c r="I967" s="25">
        <f>IF(AND(D967=0,G967=0),"",IF(OR(C967='ჯამი (HIDE)'!$B$11,C967='ჯამი (HIDE)'!$B$12,C967='ჯამი (HIDE)'!$B$13,C967='ჯამი (HIDE)'!$B$14),"",G967/D967))</f>
        <v>0.56036136666666669</v>
      </c>
    </row>
    <row r="968" spans="1:9" ht="16.5" hidden="1" thickTop="1" thickBot="1">
      <c r="A968" t="s">
        <v>199</v>
      </c>
      <c r="B968" s="33"/>
      <c r="C968" s="5" t="s">
        <v>5</v>
      </c>
      <c r="D968" s="13">
        <v>300000</v>
      </c>
      <c r="E968" s="13">
        <f>SUM(E969:E975)</f>
        <v>78108.41</v>
      </c>
      <c r="F968" s="13">
        <f>სააგენტო!F452</f>
        <v>90000</v>
      </c>
      <c r="G968" s="13">
        <f t="shared" si="179"/>
        <v>168108.41</v>
      </c>
      <c r="H968" s="13">
        <f>IF(OR(C968='ჯამი (HIDE)'!$B$11,C968='ჯამი (HIDE)'!$B$12,C968='ჯამი (HIDE)'!$B$13,C968='ჯამი (HIDE)'!$B$14),"",D968-G968)</f>
        <v>131891.59</v>
      </c>
      <c r="I968" s="26">
        <f>IF(AND(D968=0,G968=0),"",IF(OR(C968='ჯამი (HIDE)'!$B$11,C968='ჯამი (HIDE)'!$B$12,C968='ჯამი (HIDE)'!$B$13,C968='ჯამი (HIDE)'!$B$14),"",G968/D968))</f>
        <v>0.56036136666666669</v>
      </c>
    </row>
    <row r="969" spans="1:9" ht="16.5" hidden="1" thickTop="1" thickBot="1">
      <c r="A969" t="s">
        <v>199</v>
      </c>
      <c r="B969" s="34"/>
      <c r="C969" s="7" t="s">
        <v>6</v>
      </c>
      <c r="D969" s="14">
        <v>0</v>
      </c>
      <c r="E969" s="14"/>
      <c r="F969" s="14">
        <f>სააგენტო!F453</f>
        <v>0</v>
      </c>
      <c r="G969" s="14">
        <f t="shared" si="179"/>
        <v>0</v>
      </c>
      <c r="H969" s="14">
        <f>IF(OR(C969='ჯამი (HIDE)'!$B$11,C969='ჯამი (HIDE)'!$B$12,C969='ჯამი (HIDE)'!$B$13,C969='ჯამი (HIDE)'!$B$14),"",D969-G969)</f>
        <v>0</v>
      </c>
      <c r="I969" s="27" t="str">
        <f>IF(AND(D969=0,G969=0),"",IF(OR(C969='ჯამი (HIDE)'!$B$11,C969='ჯამი (HIDE)'!$B$12,C969='ჯამი (HIDE)'!$B$13,C969='ჯამი (HIDE)'!$B$14),"",G969/D969))</f>
        <v/>
      </c>
    </row>
    <row r="970" spans="1:9" ht="16.5" hidden="1" thickTop="1" thickBot="1">
      <c r="A970" t="s">
        <v>199</v>
      </c>
      <c r="B970" s="34"/>
      <c r="C970" s="7" t="s">
        <v>7</v>
      </c>
      <c r="D970" s="14">
        <v>300000</v>
      </c>
      <c r="E970" s="14">
        <v>78108.41</v>
      </c>
      <c r="F970" s="14">
        <f>სააგენტო!F454</f>
        <v>90000</v>
      </c>
      <c r="G970" s="14">
        <f t="shared" si="179"/>
        <v>168108.41</v>
      </c>
      <c r="H970" s="14">
        <f>IF(OR(C970='ჯამი (HIDE)'!$B$11,C970='ჯამი (HIDE)'!$B$12,C970='ჯამი (HIDE)'!$B$13,C970='ჯამი (HIDE)'!$B$14),"",D970-G970)</f>
        <v>131891.59</v>
      </c>
      <c r="I970" s="27">
        <f>IF(AND(D970=0,G970=0),"",IF(OR(C970='ჯამი (HIDE)'!$B$11,C970='ჯამი (HIDE)'!$B$12,C970='ჯამი (HIDE)'!$B$13,C970='ჯამი (HIDE)'!$B$14),"",G970/D970))</f>
        <v>0.56036136666666669</v>
      </c>
    </row>
    <row r="971" spans="1:9" ht="16.5" hidden="1" thickTop="1" thickBot="1">
      <c r="A971" t="s">
        <v>199</v>
      </c>
      <c r="B971" s="34"/>
      <c r="C971" s="7" t="s">
        <v>8</v>
      </c>
      <c r="D971" s="14">
        <v>0</v>
      </c>
      <c r="E971" s="14"/>
      <c r="F971" s="14">
        <f>სააგენტო!F455</f>
        <v>0</v>
      </c>
      <c r="G971" s="14">
        <f t="shared" si="179"/>
        <v>0</v>
      </c>
      <c r="H971" s="14">
        <f>IF(OR(C971='ჯამი (HIDE)'!$B$11,C971='ჯამი (HIDE)'!$B$12,C971='ჯამი (HIDE)'!$B$13,C971='ჯამი (HIDE)'!$B$14),"",D971-G971)</f>
        <v>0</v>
      </c>
      <c r="I971" s="27" t="str">
        <f>IF(AND(D971=0,G971=0),"",IF(OR(C971='ჯამი (HIDE)'!$B$11,C971='ჯამი (HIDE)'!$B$12,C971='ჯამი (HIDE)'!$B$13,C971='ჯამი (HIDE)'!$B$14),"",G971/D971))</f>
        <v/>
      </c>
    </row>
    <row r="972" spans="1:9" ht="16.5" hidden="1" thickTop="1" thickBot="1">
      <c r="A972" t="s">
        <v>199</v>
      </c>
      <c r="B972" s="34"/>
      <c r="C972" s="7" t="s">
        <v>9</v>
      </c>
      <c r="D972" s="14">
        <v>0</v>
      </c>
      <c r="E972" s="14"/>
      <c r="F972" s="14">
        <f>სააგენტო!F456</f>
        <v>0</v>
      </c>
      <c r="G972" s="14">
        <f t="shared" si="179"/>
        <v>0</v>
      </c>
      <c r="H972" s="14">
        <f>IF(OR(C972='ჯამი (HIDE)'!$B$11,C972='ჯამი (HIDE)'!$B$12,C972='ჯამი (HIDE)'!$B$13,C972='ჯამი (HIDE)'!$B$14),"",D972-G972)</f>
        <v>0</v>
      </c>
      <c r="I972" s="27" t="str">
        <f>IF(AND(D972=0,G972=0),"",IF(OR(C972='ჯამი (HIDE)'!$B$11,C972='ჯამი (HIDE)'!$B$12,C972='ჯამი (HIDE)'!$B$13,C972='ჯამი (HIDE)'!$B$14),"",G972/D972))</f>
        <v/>
      </c>
    </row>
    <row r="973" spans="1:9" ht="16.5" hidden="1" thickTop="1" thickBot="1">
      <c r="A973" t="s">
        <v>199</v>
      </c>
      <c r="B973" s="34"/>
      <c r="C973" s="7" t="s">
        <v>10</v>
      </c>
      <c r="D973" s="14">
        <v>0</v>
      </c>
      <c r="E973" s="14"/>
      <c r="F973" s="14">
        <f>სააგენტო!F457</f>
        <v>0</v>
      </c>
      <c r="G973" s="14">
        <f t="shared" si="179"/>
        <v>0</v>
      </c>
      <c r="H973" s="14">
        <f>IF(OR(C973='ჯამი (HIDE)'!$B$11,C973='ჯამი (HIDE)'!$B$12,C973='ჯამი (HIDE)'!$B$13,C973='ჯამი (HIDE)'!$B$14),"",D973-G973)</f>
        <v>0</v>
      </c>
      <c r="I973" s="27" t="str">
        <f>IF(AND(D973=0,G973=0),"",IF(OR(C973='ჯამი (HIDE)'!$B$11,C973='ჯამი (HIDE)'!$B$12,C973='ჯამი (HIDE)'!$B$13,C973='ჯამი (HIDE)'!$B$14),"",G973/D973))</f>
        <v/>
      </c>
    </row>
    <row r="974" spans="1:9" ht="16.5" hidden="1" thickTop="1" thickBot="1">
      <c r="A974" t="s">
        <v>199</v>
      </c>
      <c r="B974" s="34"/>
      <c r="C974" s="7" t="s">
        <v>11</v>
      </c>
      <c r="D974" s="14">
        <v>0</v>
      </c>
      <c r="E974" s="14"/>
      <c r="F974" s="14">
        <f>სააგენტო!F458</f>
        <v>0</v>
      </c>
      <c r="G974" s="14">
        <f t="shared" si="179"/>
        <v>0</v>
      </c>
      <c r="H974" s="14">
        <f>IF(OR(C974='ჯამი (HIDE)'!$B$11,C974='ჯამი (HIDE)'!$B$12,C974='ჯამი (HIDE)'!$B$13,C974='ჯამი (HIDE)'!$B$14),"",D974-G974)</f>
        <v>0</v>
      </c>
      <c r="I974" s="27" t="str">
        <f>IF(AND(D974=0,G974=0),"",IF(OR(C974='ჯამი (HIDE)'!$B$11,C974='ჯამი (HIDE)'!$B$12,C974='ჯამი (HIDE)'!$B$13,C974='ჯამი (HIDE)'!$B$14),"",G974/D974))</f>
        <v/>
      </c>
    </row>
    <row r="975" spans="1:9" ht="16.5" hidden="1" thickTop="1" thickBot="1">
      <c r="A975" t="s">
        <v>199</v>
      </c>
      <c r="B975" s="34"/>
      <c r="C975" s="7" t="s">
        <v>12</v>
      </c>
      <c r="D975" s="14">
        <v>0</v>
      </c>
      <c r="E975" s="14"/>
      <c r="F975" s="14">
        <f>სააგენტო!F459</f>
        <v>0</v>
      </c>
      <c r="G975" s="14">
        <f t="shared" si="179"/>
        <v>0</v>
      </c>
      <c r="H975" s="14">
        <f>IF(OR(C975='ჯამი (HIDE)'!$B$11,C975='ჯამი (HIDE)'!$B$12,C975='ჯამი (HIDE)'!$B$13,C975='ჯამი (HIDE)'!$B$14),"",D975-G975)</f>
        <v>0</v>
      </c>
      <c r="I975" s="27" t="str">
        <f>IF(AND(D975=0,G975=0),"",IF(OR(C975='ჯამი (HIDE)'!$B$11,C975='ჯამი (HIDE)'!$B$12,C975='ჯამი (HIDE)'!$B$13,C975='ჯამი (HIDE)'!$B$14),"",G975/D975))</f>
        <v/>
      </c>
    </row>
    <row r="976" spans="1:9" ht="16.5" hidden="1" thickTop="1" thickBot="1">
      <c r="A976" t="s">
        <v>199</v>
      </c>
      <c r="B976" s="33"/>
      <c r="C976" s="5" t="s">
        <v>13</v>
      </c>
      <c r="D976" s="13">
        <v>0</v>
      </c>
      <c r="E976" s="13"/>
      <c r="F976" s="13">
        <f>სააგენტო!F460</f>
        <v>0</v>
      </c>
      <c r="G976" s="13">
        <f t="shared" si="179"/>
        <v>0</v>
      </c>
      <c r="H976" s="13">
        <f>IF(OR(C976='ჯამი (HIDE)'!$B$11,C976='ჯამი (HIDE)'!$B$12,C976='ჯამი (HIDE)'!$B$13,C976='ჯამი (HIDE)'!$B$14),"",D976-G976)</f>
        <v>0</v>
      </c>
      <c r="I976" s="26" t="str">
        <f>IF(AND(D976=0,G976=0),"",IF(OR(C976='ჯამი (HIDE)'!$B$11,C976='ჯამი (HIDE)'!$B$12,C976='ჯამი (HIDE)'!$B$13,C976='ჯამი (HIDE)'!$B$14),"",G976/D976))</f>
        <v/>
      </c>
    </row>
    <row r="977" spans="1:9" ht="16.5" hidden="1" thickTop="1" thickBot="1">
      <c r="A977" t="s">
        <v>199</v>
      </c>
      <c r="B977" s="33"/>
      <c r="C977" s="5" t="s">
        <v>14</v>
      </c>
      <c r="D977" s="13">
        <v>0</v>
      </c>
      <c r="E977" s="13"/>
      <c r="F977" s="13">
        <f>სააგენტო!F461</f>
        <v>0</v>
      </c>
      <c r="G977" s="13">
        <f t="shared" si="179"/>
        <v>0</v>
      </c>
      <c r="H977" s="13">
        <f>IF(OR(C977='ჯამი (HIDE)'!$B$11,C977='ჯამი (HIDE)'!$B$12,C977='ჯამი (HIDE)'!$B$13,C977='ჯამი (HIDE)'!$B$14),"",D977-G977)</f>
        <v>0</v>
      </c>
      <c r="I977" s="26" t="str">
        <f>IF(AND(D977=0,G977=0),"",IF(OR(C977='ჯამი (HIDE)'!$B$11,C977='ჯამი (HIDE)'!$B$12,C977='ჯამი (HIDE)'!$B$13,C977='ჯამი (HIDE)'!$B$14),"",G977/D977))</f>
        <v/>
      </c>
    </row>
    <row r="978" spans="1:9" ht="16.5" hidden="1" thickTop="1" thickBot="1">
      <c r="A978" t="s">
        <v>199</v>
      </c>
      <c r="B978" s="35"/>
      <c r="C978" s="9" t="s">
        <v>15</v>
      </c>
      <c r="D978" s="15">
        <v>0</v>
      </c>
      <c r="E978" s="15"/>
      <c r="F978" s="15">
        <f>სააგენტო!F462</f>
        <v>0</v>
      </c>
      <c r="G978" s="15">
        <f t="shared" si="179"/>
        <v>0</v>
      </c>
      <c r="H978" s="15">
        <f>IF(OR(C978='ჯამი (HIDE)'!$B$11,C978='ჯამი (HIDE)'!$B$12,C978='ჯამი (HIDE)'!$B$13,C978='ჯამი (HIDE)'!$B$14),"",D978-G978)</f>
        <v>0</v>
      </c>
      <c r="I978" s="28" t="str">
        <f>IF(AND(D978=0,G978=0),"",IF(OR(C978='ჯამი (HIDE)'!$B$11,C978='ჯამი (HIDE)'!$B$12,C978='ჯამი (HIDE)'!$B$13,C978='ჯამი (HIDE)'!$B$14),"",G978/D978))</f>
        <v/>
      </c>
    </row>
    <row r="979" spans="1:9" ht="31.5" customHeight="1" thickTop="1" thickBot="1">
      <c r="A979" t="str">
        <f t="shared" ref="A979" si="181">IF(OR(D979&lt;&gt;0,G979&lt;&gt;0,),"a","b")</f>
        <v>a</v>
      </c>
      <c r="B979" s="2" t="s">
        <v>165</v>
      </c>
      <c r="C979" s="24" t="s">
        <v>166</v>
      </c>
      <c r="D979" s="3">
        <v>500000</v>
      </c>
      <c r="E979" s="3">
        <f>SUM(E991)</f>
        <v>0</v>
      </c>
      <c r="F979" s="3">
        <f>აპარატი!F19</f>
        <v>0</v>
      </c>
      <c r="G979" s="3">
        <f t="shared" si="179"/>
        <v>0</v>
      </c>
      <c r="H979" s="3">
        <f>IF(OR(C979='ჯამი (HIDE)'!$B$11,C979='ჯამი (HIDE)'!$B$12,C979='ჯამი (HIDE)'!$B$13,C979='ჯამი (HIDE)'!$B$14),"",D979-G979)</f>
        <v>500000</v>
      </c>
      <c r="I979" s="25">
        <f>IF(AND(D979=0,G979=0),"",IF(OR(C979='ჯამი (HIDE)'!$B$11,C979='ჯამი (HIDE)'!$B$12,C979='ჯამი (HIDE)'!$B$13,C979='ჯამი (HIDE)'!$B$14),"",G979/D979))</f>
        <v>0</v>
      </c>
    </row>
    <row r="980" spans="1:9" ht="16.5" hidden="1" thickTop="1" thickBot="1">
      <c r="A980" t="s">
        <v>199</v>
      </c>
      <c r="B980" s="33"/>
      <c r="C980" s="5" t="s">
        <v>5</v>
      </c>
      <c r="D980" s="13">
        <v>500000</v>
      </c>
      <c r="E980" s="13">
        <f t="shared" ref="E980:E990" si="182">SUM(E992)</f>
        <v>0</v>
      </c>
      <c r="F980" s="13">
        <f>აპარატი!F20</f>
        <v>0</v>
      </c>
      <c r="G980" s="13">
        <f t="shared" si="179"/>
        <v>0</v>
      </c>
      <c r="H980" s="13">
        <f>IF(OR(C980='ჯამი (HIDE)'!$B$11,C980='ჯამი (HIDE)'!$B$12,C980='ჯამი (HIDE)'!$B$13,C980='ჯამი (HIDE)'!$B$14),"",D980-G980)</f>
        <v>500000</v>
      </c>
      <c r="I980" s="26">
        <f>IF(AND(D980=0,G980=0),"",IF(OR(C980='ჯამი (HIDE)'!$B$11,C980='ჯამი (HIDE)'!$B$12,C980='ჯამი (HIDE)'!$B$13,C980='ჯამი (HIDE)'!$B$14),"",G980/D980))</f>
        <v>0</v>
      </c>
    </row>
    <row r="981" spans="1:9" ht="16.5" hidden="1" thickTop="1" thickBot="1">
      <c r="A981" t="s">
        <v>199</v>
      </c>
      <c r="B981" s="34"/>
      <c r="C981" s="7" t="s">
        <v>6</v>
      </c>
      <c r="D981" s="14">
        <v>0</v>
      </c>
      <c r="E981" s="14">
        <f t="shared" si="182"/>
        <v>0</v>
      </c>
      <c r="F981" s="14">
        <f>აპარატი!F21</f>
        <v>0</v>
      </c>
      <c r="G981" s="14">
        <f t="shared" si="179"/>
        <v>0</v>
      </c>
      <c r="H981" s="14">
        <f>IF(OR(C981='ჯამი (HIDE)'!$B$11,C981='ჯამი (HIDE)'!$B$12,C981='ჯამი (HIDE)'!$B$13,C981='ჯამი (HIDE)'!$B$14),"",D981-G981)</f>
        <v>0</v>
      </c>
      <c r="I981" s="27" t="str">
        <f>IF(AND(D981=0,G981=0),"",IF(OR(C981='ჯამი (HIDE)'!$B$11,C981='ჯამი (HIDE)'!$B$12,C981='ჯამი (HIDE)'!$B$13,C981='ჯამი (HIDE)'!$B$14),"",G981/D981))</f>
        <v/>
      </c>
    </row>
    <row r="982" spans="1:9" ht="16.5" hidden="1" thickTop="1" thickBot="1">
      <c r="A982" t="s">
        <v>199</v>
      </c>
      <c r="B982" s="34"/>
      <c r="C982" s="7" t="s">
        <v>7</v>
      </c>
      <c r="D982" s="14">
        <v>500000</v>
      </c>
      <c r="E982" s="14">
        <f t="shared" si="182"/>
        <v>0</v>
      </c>
      <c r="F982" s="14">
        <f>აპარატი!F22</f>
        <v>0</v>
      </c>
      <c r="G982" s="14">
        <f t="shared" si="179"/>
        <v>0</v>
      </c>
      <c r="H982" s="14">
        <f>IF(OR(C982='ჯამი (HIDE)'!$B$11,C982='ჯამი (HIDE)'!$B$12,C982='ჯამი (HIDE)'!$B$13,C982='ჯამი (HIDE)'!$B$14),"",D982-G982)</f>
        <v>500000</v>
      </c>
      <c r="I982" s="27">
        <f>IF(AND(D982=0,G982=0),"",IF(OR(C982='ჯამი (HIDE)'!$B$11,C982='ჯამი (HIDE)'!$B$12,C982='ჯამი (HIDE)'!$B$13,C982='ჯამი (HIDE)'!$B$14),"",G982/D982))</f>
        <v>0</v>
      </c>
    </row>
    <row r="983" spans="1:9" ht="16.5" hidden="1" thickTop="1" thickBot="1">
      <c r="A983" t="s">
        <v>199</v>
      </c>
      <c r="B983" s="34"/>
      <c r="C983" s="7" t="s">
        <v>8</v>
      </c>
      <c r="D983" s="14">
        <v>0</v>
      </c>
      <c r="E983" s="14">
        <f t="shared" si="182"/>
        <v>0</v>
      </c>
      <c r="F983" s="14">
        <f>აპარატი!F23</f>
        <v>0</v>
      </c>
      <c r="G983" s="14">
        <f t="shared" si="179"/>
        <v>0</v>
      </c>
      <c r="H983" s="14">
        <f>IF(OR(C983='ჯამი (HIDE)'!$B$11,C983='ჯამი (HIDE)'!$B$12,C983='ჯამი (HIDE)'!$B$13,C983='ჯამი (HIDE)'!$B$14),"",D983-G983)</f>
        <v>0</v>
      </c>
      <c r="I983" s="27" t="str">
        <f>IF(AND(D983=0,G983=0),"",IF(OR(C983='ჯამი (HIDE)'!$B$11,C983='ჯამი (HIDE)'!$B$12,C983='ჯამი (HIDE)'!$B$13,C983='ჯამი (HIDE)'!$B$14),"",G983/D983))</f>
        <v/>
      </c>
    </row>
    <row r="984" spans="1:9" ht="16.5" hidden="1" thickTop="1" thickBot="1">
      <c r="A984" t="s">
        <v>199</v>
      </c>
      <c r="B984" s="34"/>
      <c r="C984" s="7" t="s">
        <v>9</v>
      </c>
      <c r="D984" s="14">
        <v>0</v>
      </c>
      <c r="E984" s="14">
        <f t="shared" si="182"/>
        <v>0</v>
      </c>
      <c r="F984" s="14">
        <f>აპარატი!F24</f>
        <v>0</v>
      </c>
      <c r="G984" s="14">
        <f t="shared" si="179"/>
        <v>0</v>
      </c>
      <c r="H984" s="14">
        <f>IF(OR(C984='ჯამი (HIDE)'!$B$11,C984='ჯამი (HIDE)'!$B$12,C984='ჯამი (HIDE)'!$B$13,C984='ჯამი (HIDE)'!$B$14),"",D984-G984)</f>
        <v>0</v>
      </c>
      <c r="I984" s="27" t="str">
        <f>IF(AND(D984=0,G984=0),"",IF(OR(C984='ჯამი (HIDE)'!$B$11,C984='ჯამი (HIDE)'!$B$12,C984='ჯამი (HIDE)'!$B$13,C984='ჯამი (HIDE)'!$B$14),"",G984/D984))</f>
        <v/>
      </c>
    </row>
    <row r="985" spans="1:9" ht="16.5" hidden="1" thickTop="1" thickBot="1">
      <c r="A985" t="s">
        <v>199</v>
      </c>
      <c r="B985" s="34"/>
      <c r="C985" s="7" t="s">
        <v>10</v>
      </c>
      <c r="D985" s="14">
        <v>0</v>
      </c>
      <c r="E985" s="14">
        <f t="shared" si="182"/>
        <v>0</v>
      </c>
      <c r="F985" s="14">
        <f>აპარატი!F25</f>
        <v>0</v>
      </c>
      <c r="G985" s="14">
        <f t="shared" si="179"/>
        <v>0</v>
      </c>
      <c r="H985" s="14">
        <f>IF(OR(C985='ჯამი (HIDE)'!$B$11,C985='ჯამი (HIDE)'!$B$12,C985='ჯამი (HIDE)'!$B$13,C985='ჯამი (HIDE)'!$B$14),"",D985-G985)</f>
        <v>0</v>
      </c>
      <c r="I985" s="27" t="str">
        <f>IF(AND(D985=0,G985=0),"",IF(OR(C985='ჯამი (HIDE)'!$B$11,C985='ჯამი (HIDE)'!$B$12,C985='ჯამი (HIDE)'!$B$13,C985='ჯამი (HIDE)'!$B$14),"",G985/D985))</f>
        <v/>
      </c>
    </row>
    <row r="986" spans="1:9" ht="16.5" hidden="1" thickTop="1" thickBot="1">
      <c r="A986" t="s">
        <v>199</v>
      </c>
      <c r="B986" s="34"/>
      <c r="C986" s="7" t="s">
        <v>11</v>
      </c>
      <c r="D986" s="14">
        <v>0</v>
      </c>
      <c r="E986" s="14">
        <f t="shared" si="182"/>
        <v>0</v>
      </c>
      <c r="F986" s="14">
        <f>აპარატი!F26</f>
        <v>0</v>
      </c>
      <c r="G986" s="14">
        <f t="shared" si="179"/>
        <v>0</v>
      </c>
      <c r="H986" s="14">
        <f>IF(OR(C986='ჯამი (HIDE)'!$B$11,C986='ჯამი (HIDE)'!$B$12,C986='ჯამი (HIDE)'!$B$13,C986='ჯამი (HIDE)'!$B$14),"",D986-G986)</f>
        <v>0</v>
      </c>
      <c r="I986" s="27" t="str">
        <f>IF(AND(D986=0,G986=0),"",IF(OR(C986='ჯამი (HIDE)'!$B$11,C986='ჯამი (HIDE)'!$B$12,C986='ჯამი (HIDE)'!$B$13,C986='ჯამი (HIDE)'!$B$14),"",G986/D986))</f>
        <v/>
      </c>
    </row>
    <row r="987" spans="1:9" ht="16.5" hidden="1" thickTop="1" thickBot="1">
      <c r="A987" t="s">
        <v>199</v>
      </c>
      <c r="B987" s="34"/>
      <c r="C987" s="7" t="s">
        <v>12</v>
      </c>
      <c r="D987" s="14">
        <v>0</v>
      </c>
      <c r="E987" s="14">
        <f t="shared" si="182"/>
        <v>0</v>
      </c>
      <c r="F987" s="14">
        <f>აპარატი!F27</f>
        <v>0</v>
      </c>
      <c r="G987" s="14">
        <f t="shared" si="179"/>
        <v>0</v>
      </c>
      <c r="H987" s="14">
        <f>IF(OR(C987='ჯამი (HIDE)'!$B$11,C987='ჯამი (HIDE)'!$B$12,C987='ჯამი (HIDE)'!$B$13,C987='ჯამი (HIDE)'!$B$14),"",D987-G987)</f>
        <v>0</v>
      </c>
      <c r="I987" s="27" t="str">
        <f>IF(AND(D987=0,G987=0),"",IF(OR(C987='ჯამი (HIDE)'!$B$11,C987='ჯამი (HIDE)'!$B$12,C987='ჯამი (HIDE)'!$B$13,C987='ჯამი (HIDE)'!$B$14),"",G987/D987))</f>
        <v/>
      </c>
    </row>
    <row r="988" spans="1:9" ht="16.5" hidden="1" thickTop="1" thickBot="1">
      <c r="A988" t="s">
        <v>199</v>
      </c>
      <c r="B988" s="33"/>
      <c r="C988" s="5" t="s">
        <v>13</v>
      </c>
      <c r="D988" s="13">
        <v>0</v>
      </c>
      <c r="E988" s="13">
        <f t="shared" si="182"/>
        <v>0</v>
      </c>
      <c r="F988" s="13">
        <f>აპარატი!F28</f>
        <v>0</v>
      </c>
      <c r="G988" s="13">
        <f t="shared" si="179"/>
        <v>0</v>
      </c>
      <c r="H988" s="13">
        <f>IF(OR(C988='ჯამი (HIDE)'!$B$11,C988='ჯამი (HIDE)'!$B$12,C988='ჯამი (HIDE)'!$B$13,C988='ჯამი (HIDE)'!$B$14),"",D988-G988)</f>
        <v>0</v>
      </c>
      <c r="I988" s="26" t="str">
        <f>IF(AND(D988=0,G988=0),"",IF(OR(C988='ჯამი (HIDE)'!$B$11,C988='ჯამი (HIDE)'!$B$12,C988='ჯამი (HIDE)'!$B$13,C988='ჯამი (HIDE)'!$B$14),"",G988/D988))</f>
        <v/>
      </c>
    </row>
    <row r="989" spans="1:9" ht="16.5" hidden="1" thickTop="1" thickBot="1">
      <c r="A989" t="s">
        <v>199</v>
      </c>
      <c r="B989" s="33"/>
      <c r="C989" s="5" t="s">
        <v>14</v>
      </c>
      <c r="D989" s="13">
        <v>0</v>
      </c>
      <c r="E989" s="13">
        <f t="shared" si="182"/>
        <v>0</v>
      </c>
      <c r="F989" s="13">
        <f>აპარატი!F29</f>
        <v>0</v>
      </c>
      <c r="G989" s="13">
        <f t="shared" si="179"/>
        <v>0</v>
      </c>
      <c r="H989" s="13">
        <f>IF(OR(C989='ჯამი (HIDE)'!$B$11,C989='ჯამი (HIDE)'!$B$12,C989='ჯამი (HIDE)'!$B$13,C989='ჯამი (HIDE)'!$B$14),"",D989-G989)</f>
        <v>0</v>
      </c>
      <c r="I989" s="26" t="str">
        <f>IF(AND(D989=0,G989=0),"",IF(OR(C989='ჯამი (HIDE)'!$B$11,C989='ჯამი (HIDE)'!$B$12,C989='ჯამი (HIDE)'!$B$13,C989='ჯამი (HIDE)'!$B$14),"",G989/D989))</f>
        <v/>
      </c>
    </row>
    <row r="990" spans="1:9" ht="16.5" hidden="1" thickTop="1" thickBot="1">
      <c r="A990" t="s">
        <v>199</v>
      </c>
      <c r="B990" s="35"/>
      <c r="C990" s="9" t="s">
        <v>15</v>
      </c>
      <c r="D990" s="15">
        <v>0</v>
      </c>
      <c r="E990" s="15">
        <f t="shared" si="182"/>
        <v>0</v>
      </c>
      <c r="F990" s="15">
        <f>აპარატი!F30</f>
        <v>0</v>
      </c>
      <c r="G990" s="15">
        <f t="shared" si="179"/>
        <v>0</v>
      </c>
      <c r="H990" s="15">
        <f>IF(OR(C990='ჯამი (HIDE)'!$B$11,C990='ჯამი (HIDE)'!$B$12,C990='ჯამი (HIDE)'!$B$13,C990='ჯამი (HIDE)'!$B$14),"",D990-G990)</f>
        <v>0</v>
      </c>
      <c r="I990" s="28" t="str">
        <f>IF(AND(D990=0,G990=0),"",IF(OR(C990='ჯამი (HIDE)'!$B$11,C990='ჯამი (HIDE)'!$B$12,C990='ჯამი (HIDE)'!$B$13,C990='ჯამი (HIDE)'!$B$14),"",G990/D990))</f>
        <v/>
      </c>
    </row>
    <row r="991" spans="1:9" ht="31.5" thickTop="1" thickBot="1">
      <c r="A991" t="str">
        <f t="shared" ref="A991" si="183">IF(OR(D991&lt;&gt;0,G991&lt;&gt;0,),"a","b")</f>
        <v>a</v>
      </c>
      <c r="B991" s="2" t="s">
        <v>167</v>
      </c>
      <c r="C991" s="30" t="s">
        <v>168</v>
      </c>
      <c r="D991" s="3">
        <v>500000</v>
      </c>
      <c r="E991" s="3">
        <f>SUM(E992,E1000,E1001,E1002)</f>
        <v>0</v>
      </c>
      <c r="F991" s="3">
        <f>აპარატი!F31</f>
        <v>0</v>
      </c>
      <c r="G991" s="3">
        <f t="shared" si="179"/>
        <v>0</v>
      </c>
      <c r="H991" s="3">
        <f>IF(OR(C991='ჯამი (HIDE)'!$B$11,C991='ჯამი (HIDE)'!$B$12,C991='ჯამი (HIDE)'!$B$13,C991='ჯამი (HIDE)'!$B$14),"",D991-G991)</f>
        <v>500000</v>
      </c>
      <c r="I991" s="25">
        <f>IF(AND(D991=0,G991=0),"",IF(OR(C991='ჯამი (HIDE)'!$B$11,C991='ჯამი (HIDE)'!$B$12,C991='ჯამი (HIDE)'!$B$13,C991='ჯამი (HIDE)'!$B$14),"",G991/D991))</f>
        <v>0</v>
      </c>
    </row>
    <row r="992" spans="1:9" ht="16.5" hidden="1" thickTop="1" thickBot="1">
      <c r="A992" t="s">
        <v>199</v>
      </c>
      <c r="B992" s="33"/>
      <c r="C992" s="5" t="s">
        <v>5</v>
      </c>
      <c r="D992" s="13">
        <v>500000</v>
      </c>
      <c r="E992" s="13">
        <f>SUM(E993:E999)</f>
        <v>0</v>
      </c>
      <c r="F992" s="13">
        <f>აპარატი!F32</f>
        <v>0</v>
      </c>
      <c r="G992" s="13">
        <f t="shared" si="179"/>
        <v>0</v>
      </c>
      <c r="H992" s="13">
        <f>IF(OR(C992='ჯამი (HIDE)'!$B$11,C992='ჯამი (HIDE)'!$B$12,C992='ჯამი (HIDE)'!$B$13,C992='ჯამი (HIDE)'!$B$14),"",D992-G992)</f>
        <v>500000</v>
      </c>
      <c r="I992" s="26">
        <f>IF(AND(D992=0,G992=0),"",IF(OR(C992='ჯამი (HIDE)'!$B$11,C992='ჯამი (HIDE)'!$B$12,C992='ჯამი (HIDE)'!$B$13,C992='ჯამი (HIDE)'!$B$14),"",G992/D992))</f>
        <v>0</v>
      </c>
    </row>
    <row r="993" spans="1:9" ht="16.5" hidden="1" thickTop="1" thickBot="1">
      <c r="A993" t="s">
        <v>199</v>
      </c>
      <c r="B993" s="34"/>
      <c r="C993" s="7" t="s">
        <v>6</v>
      </c>
      <c r="D993" s="14">
        <v>0</v>
      </c>
      <c r="E993" s="14"/>
      <c r="F993" s="14">
        <f>აპარატი!F33</f>
        <v>0</v>
      </c>
      <c r="G993" s="14">
        <f t="shared" si="179"/>
        <v>0</v>
      </c>
      <c r="H993" s="14">
        <f>IF(OR(C993='ჯამი (HIDE)'!$B$11,C993='ჯამი (HIDE)'!$B$12,C993='ჯამი (HIDE)'!$B$13,C993='ჯამი (HIDE)'!$B$14),"",D993-G993)</f>
        <v>0</v>
      </c>
      <c r="I993" s="27" t="str">
        <f>IF(AND(D993=0,G993=0),"",IF(OR(C993='ჯამი (HIDE)'!$B$11,C993='ჯამი (HIDE)'!$B$12,C993='ჯამი (HIDE)'!$B$13,C993='ჯამი (HIDE)'!$B$14),"",G993/D993))</f>
        <v/>
      </c>
    </row>
    <row r="994" spans="1:9" ht="16.5" hidden="1" thickTop="1" thickBot="1">
      <c r="A994" t="s">
        <v>199</v>
      </c>
      <c r="B994" s="34"/>
      <c r="C994" s="7" t="s">
        <v>7</v>
      </c>
      <c r="D994" s="14">
        <v>500000</v>
      </c>
      <c r="E994" s="14"/>
      <c r="F994" s="14">
        <f>აპარატი!F34</f>
        <v>0</v>
      </c>
      <c r="G994" s="14">
        <f t="shared" si="179"/>
        <v>0</v>
      </c>
      <c r="H994" s="14">
        <f>IF(OR(C994='ჯამი (HIDE)'!$B$11,C994='ჯამი (HIDE)'!$B$12,C994='ჯამი (HIDE)'!$B$13,C994='ჯამი (HIDE)'!$B$14),"",D994-G994)</f>
        <v>500000</v>
      </c>
      <c r="I994" s="27">
        <f>IF(AND(D994=0,G994=0),"",IF(OR(C994='ჯამი (HIDE)'!$B$11,C994='ჯამი (HIDE)'!$B$12,C994='ჯამი (HIDE)'!$B$13,C994='ჯამი (HIDE)'!$B$14),"",G994/D994))</f>
        <v>0</v>
      </c>
    </row>
    <row r="995" spans="1:9" ht="16.5" hidden="1" thickTop="1" thickBot="1">
      <c r="A995" t="s">
        <v>199</v>
      </c>
      <c r="B995" s="34"/>
      <c r="C995" s="7" t="s">
        <v>8</v>
      </c>
      <c r="D995" s="14">
        <v>0</v>
      </c>
      <c r="E995" s="14"/>
      <c r="F995" s="14">
        <f>აპარატი!F35</f>
        <v>0</v>
      </c>
      <c r="G995" s="14">
        <f t="shared" si="179"/>
        <v>0</v>
      </c>
      <c r="H995" s="14">
        <f>IF(OR(C995='ჯამი (HIDE)'!$B$11,C995='ჯამი (HIDE)'!$B$12,C995='ჯამი (HIDE)'!$B$13,C995='ჯამი (HIDE)'!$B$14),"",D995-G995)</f>
        <v>0</v>
      </c>
      <c r="I995" s="27" t="str">
        <f>IF(AND(D995=0,G995=0),"",IF(OR(C995='ჯამი (HIDE)'!$B$11,C995='ჯამი (HIDE)'!$B$12,C995='ჯამი (HIDE)'!$B$13,C995='ჯამი (HIDE)'!$B$14),"",G995/D995))</f>
        <v/>
      </c>
    </row>
    <row r="996" spans="1:9" ht="16.5" hidden="1" thickTop="1" thickBot="1">
      <c r="A996" t="s">
        <v>199</v>
      </c>
      <c r="B996" s="34"/>
      <c r="C996" s="7" t="s">
        <v>9</v>
      </c>
      <c r="D996" s="14">
        <v>0</v>
      </c>
      <c r="E996" s="14"/>
      <c r="F996" s="14">
        <f>აპარატი!F36</f>
        <v>0</v>
      </c>
      <c r="G996" s="14">
        <f t="shared" si="179"/>
        <v>0</v>
      </c>
      <c r="H996" s="14">
        <f>IF(OR(C996='ჯამი (HIDE)'!$B$11,C996='ჯამი (HIDE)'!$B$12,C996='ჯამი (HIDE)'!$B$13,C996='ჯამი (HIDE)'!$B$14),"",D996-G996)</f>
        <v>0</v>
      </c>
      <c r="I996" s="27" t="str">
        <f>IF(AND(D996=0,G996=0),"",IF(OR(C996='ჯამი (HIDE)'!$B$11,C996='ჯამი (HIDE)'!$B$12,C996='ჯამი (HIDE)'!$B$13,C996='ჯამი (HIDE)'!$B$14),"",G996/D996))</f>
        <v/>
      </c>
    </row>
    <row r="997" spans="1:9" ht="16.5" hidden="1" thickTop="1" thickBot="1">
      <c r="A997" t="s">
        <v>199</v>
      </c>
      <c r="B997" s="34"/>
      <c r="C997" s="7" t="s">
        <v>10</v>
      </c>
      <c r="D997" s="14">
        <v>0</v>
      </c>
      <c r="E997" s="14"/>
      <c r="F997" s="14">
        <f>აპარატი!F37</f>
        <v>0</v>
      </c>
      <c r="G997" s="14">
        <f t="shared" si="179"/>
        <v>0</v>
      </c>
      <c r="H997" s="14">
        <f>IF(OR(C997='ჯამი (HIDE)'!$B$11,C997='ჯამი (HIDE)'!$B$12,C997='ჯამი (HIDE)'!$B$13,C997='ჯამი (HIDE)'!$B$14),"",D997-G997)</f>
        <v>0</v>
      </c>
      <c r="I997" s="27" t="str">
        <f>IF(AND(D997=0,G997=0),"",IF(OR(C997='ჯამი (HIDE)'!$B$11,C997='ჯამი (HIDE)'!$B$12,C997='ჯამი (HIDE)'!$B$13,C997='ჯამი (HIDE)'!$B$14),"",G997/D997))</f>
        <v/>
      </c>
    </row>
    <row r="998" spans="1:9" ht="16.5" hidden="1" thickTop="1" thickBot="1">
      <c r="A998" t="s">
        <v>199</v>
      </c>
      <c r="B998" s="34"/>
      <c r="C998" s="7" t="s">
        <v>11</v>
      </c>
      <c r="D998" s="14">
        <v>0</v>
      </c>
      <c r="E998" s="14"/>
      <c r="F998" s="14">
        <f>აპარატი!F38</f>
        <v>0</v>
      </c>
      <c r="G998" s="14">
        <f t="shared" si="179"/>
        <v>0</v>
      </c>
      <c r="H998" s="14">
        <f>IF(OR(C998='ჯამი (HIDE)'!$B$11,C998='ჯამი (HIDE)'!$B$12,C998='ჯამი (HIDE)'!$B$13,C998='ჯამი (HIDE)'!$B$14),"",D998-G998)</f>
        <v>0</v>
      </c>
      <c r="I998" s="27" t="str">
        <f>IF(AND(D998=0,G998=0),"",IF(OR(C998='ჯამი (HIDE)'!$B$11,C998='ჯამი (HIDE)'!$B$12,C998='ჯამი (HIDE)'!$B$13,C998='ჯამი (HIDE)'!$B$14),"",G998/D998))</f>
        <v/>
      </c>
    </row>
    <row r="999" spans="1:9" ht="16.5" hidden="1" thickTop="1" thickBot="1">
      <c r="A999" t="s">
        <v>199</v>
      </c>
      <c r="B999" s="34"/>
      <c r="C999" s="7" t="s">
        <v>12</v>
      </c>
      <c r="D999" s="14">
        <v>0</v>
      </c>
      <c r="E999" s="14"/>
      <c r="F999" s="14">
        <f>აპარატი!F39</f>
        <v>0</v>
      </c>
      <c r="G999" s="14">
        <f t="shared" si="179"/>
        <v>0</v>
      </c>
      <c r="H999" s="14">
        <f>IF(OR(C999='ჯამი (HIDE)'!$B$11,C999='ჯამი (HIDE)'!$B$12,C999='ჯამი (HIDE)'!$B$13,C999='ჯამი (HIDE)'!$B$14),"",D999-G999)</f>
        <v>0</v>
      </c>
      <c r="I999" s="27" t="str">
        <f>IF(AND(D999=0,G999=0),"",IF(OR(C999='ჯამი (HIDE)'!$B$11,C999='ჯამი (HIDE)'!$B$12,C999='ჯამი (HIDE)'!$B$13,C999='ჯამი (HIDE)'!$B$14),"",G999/D999))</f>
        <v/>
      </c>
    </row>
    <row r="1000" spans="1:9" ht="16.5" hidden="1" thickTop="1" thickBot="1">
      <c r="A1000" t="s">
        <v>199</v>
      </c>
      <c r="B1000" s="33"/>
      <c r="C1000" s="5" t="s">
        <v>13</v>
      </c>
      <c r="D1000" s="13">
        <v>0</v>
      </c>
      <c r="E1000" s="13"/>
      <c r="F1000" s="13">
        <f>აპარატი!F40</f>
        <v>0</v>
      </c>
      <c r="G1000" s="13">
        <f t="shared" si="179"/>
        <v>0</v>
      </c>
      <c r="H1000" s="13">
        <f>IF(OR(C1000='ჯამი (HIDE)'!$B$11,C1000='ჯამი (HIDE)'!$B$12,C1000='ჯამი (HIDE)'!$B$13,C1000='ჯამი (HIDE)'!$B$14),"",D1000-G1000)</f>
        <v>0</v>
      </c>
      <c r="I1000" s="26" t="str">
        <f>IF(AND(D1000=0,G1000=0),"",IF(OR(C1000='ჯამი (HIDE)'!$B$11,C1000='ჯამი (HIDE)'!$B$12,C1000='ჯამი (HIDE)'!$B$13,C1000='ჯამი (HIDE)'!$B$14),"",G1000/D1000))</f>
        <v/>
      </c>
    </row>
    <row r="1001" spans="1:9" ht="16.5" hidden="1" thickTop="1" thickBot="1">
      <c r="A1001" t="s">
        <v>199</v>
      </c>
      <c r="B1001" s="33"/>
      <c r="C1001" s="5" t="s">
        <v>14</v>
      </c>
      <c r="D1001" s="13">
        <v>0</v>
      </c>
      <c r="E1001" s="13"/>
      <c r="F1001" s="13">
        <f>აპარატი!F41</f>
        <v>0</v>
      </c>
      <c r="G1001" s="13">
        <f t="shared" si="179"/>
        <v>0</v>
      </c>
      <c r="H1001" s="13">
        <f>IF(OR(C1001='ჯამი (HIDE)'!$B$11,C1001='ჯამი (HIDE)'!$B$12,C1001='ჯამი (HIDE)'!$B$13,C1001='ჯამი (HIDE)'!$B$14),"",D1001-G1001)</f>
        <v>0</v>
      </c>
      <c r="I1001" s="26" t="str">
        <f>IF(AND(D1001=0,G1001=0),"",IF(OR(C1001='ჯამი (HIDE)'!$B$11,C1001='ჯამი (HIDE)'!$B$12,C1001='ჯამი (HIDE)'!$B$13,C1001='ჯამი (HIDE)'!$B$14),"",G1001/D1001))</f>
        <v/>
      </c>
    </row>
    <row r="1002" spans="1:9" ht="16.5" hidden="1" thickTop="1" thickBot="1">
      <c r="A1002" t="s">
        <v>199</v>
      </c>
      <c r="B1002" s="35"/>
      <c r="C1002" s="9" t="s">
        <v>15</v>
      </c>
      <c r="D1002" s="15">
        <v>0</v>
      </c>
      <c r="E1002" s="15"/>
      <c r="F1002" s="15">
        <f>აპარატი!F42</f>
        <v>0</v>
      </c>
      <c r="G1002" s="15">
        <f t="shared" si="179"/>
        <v>0</v>
      </c>
      <c r="H1002" s="15">
        <f>IF(OR(C1002='ჯამი (HIDE)'!$B$11,C1002='ჯამი (HIDE)'!$B$12,C1002='ჯამი (HIDE)'!$B$13,C1002='ჯამი (HIDE)'!$B$14),"",D1002-G1002)</f>
        <v>0</v>
      </c>
      <c r="I1002" s="28" t="str">
        <f>IF(AND(D1002=0,G1002=0),"",IF(OR(C1002='ჯამი (HIDE)'!$B$11,C1002='ჯამი (HIDE)'!$B$12,C1002='ჯამი (HIDE)'!$B$13,C1002='ჯამი (HIDE)'!$B$14),"",G1002/D1002))</f>
        <v/>
      </c>
    </row>
    <row r="1003" spans="1:9" ht="31.5" thickTop="1" thickBot="1">
      <c r="A1003" t="str">
        <f t="shared" ref="A1003" si="184">IF(OR(D1003&lt;&gt;0,G1003&lt;&gt;0,),"a","b")</f>
        <v>a</v>
      </c>
      <c r="B1003" s="2" t="s">
        <v>169</v>
      </c>
      <c r="C1003" s="30" t="s">
        <v>170</v>
      </c>
      <c r="D1003" s="3">
        <v>4200700</v>
      </c>
      <c r="E1003" s="3">
        <f>SUM(E1004,E1012,E1013,E1014)</f>
        <v>3750</v>
      </c>
      <c r="F1003" s="77">
        <f>აპარატი!F43</f>
        <v>4297831</v>
      </c>
      <c r="G1003" s="3">
        <f t="shared" si="179"/>
        <v>4301581</v>
      </c>
      <c r="H1003" s="3">
        <f>IF(OR(C1003='ჯამი (HIDE)'!$B$11,C1003='ჯამი (HIDE)'!$B$12,C1003='ჯამი (HIDE)'!$B$13,C1003='ჯამი (HIDE)'!$B$14),"",D1003-G1003)</f>
        <v>-100881</v>
      </c>
      <c r="I1003" s="25">
        <f>IF(AND(D1003=0,G1003=0),"",IF(OR(C1003='ჯამი (HIDE)'!$B$11,C1003='ჯამი (HIDE)'!$B$12,C1003='ჯამი (HIDE)'!$B$13,C1003='ჯამი (HIDE)'!$B$14),"",G1003/D1003))</f>
        <v>1.0240152831670912</v>
      </c>
    </row>
    <row r="1004" spans="1:9" ht="16.5" hidden="1" thickTop="1" thickBot="1">
      <c r="A1004" t="s">
        <v>199</v>
      </c>
      <c r="B1004" s="33"/>
      <c r="C1004" s="5" t="s">
        <v>5</v>
      </c>
      <c r="D1004" s="13">
        <v>1084900</v>
      </c>
      <c r="E1004" s="13">
        <f>SUM(E1005:E1011)</f>
        <v>3750</v>
      </c>
      <c r="F1004" s="13">
        <f>აპარატი!F44</f>
        <v>3580535</v>
      </c>
      <c r="G1004" s="13">
        <f t="shared" si="179"/>
        <v>3584285</v>
      </c>
      <c r="H1004" s="13">
        <f>IF(OR(C1004='ჯამი (HIDE)'!$B$11,C1004='ჯამი (HIDE)'!$B$12,C1004='ჯამი (HIDE)'!$B$13,C1004='ჯამი (HIDE)'!$B$14),"",D1004-G1004)</f>
        <v>-2499385</v>
      </c>
      <c r="I1004" s="26">
        <f>IF(AND(D1004=0,G1004=0),"",IF(OR(C1004='ჯამი (HIDE)'!$B$11,C1004='ჯამი (HIDE)'!$B$12,C1004='ჯამი (HIDE)'!$B$13,C1004='ჯამი (HIDE)'!$B$14),"",G1004/D1004))</f>
        <v>3.3037929763111809</v>
      </c>
    </row>
    <row r="1005" spans="1:9" ht="16.5" hidden="1" thickTop="1" thickBot="1">
      <c r="A1005" t="s">
        <v>199</v>
      </c>
      <c r="B1005" s="34"/>
      <c r="C1005" s="7" t="s">
        <v>6</v>
      </c>
      <c r="D1005" s="14">
        <v>0</v>
      </c>
      <c r="E1005" s="14"/>
      <c r="F1005" s="14">
        <f>აპარატი!F45</f>
        <v>0</v>
      </c>
      <c r="G1005" s="14">
        <f t="shared" si="179"/>
        <v>0</v>
      </c>
      <c r="H1005" s="14">
        <f>IF(OR(C1005='ჯამი (HIDE)'!$B$11,C1005='ჯამი (HIDE)'!$B$12,C1005='ჯამი (HIDE)'!$B$13,C1005='ჯამი (HIDE)'!$B$14),"",D1005-G1005)</f>
        <v>0</v>
      </c>
      <c r="I1005" s="27" t="str">
        <f>IF(AND(D1005=0,G1005=0),"",IF(OR(C1005='ჯამი (HIDE)'!$B$11,C1005='ჯამი (HIDE)'!$B$12,C1005='ჯამი (HIDE)'!$B$13,C1005='ჯამი (HIDE)'!$B$14),"",G1005/D1005))</f>
        <v/>
      </c>
    </row>
    <row r="1006" spans="1:9" ht="16.5" hidden="1" thickTop="1" thickBot="1">
      <c r="A1006" t="s">
        <v>199</v>
      </c>
      <c r="B1006" s="34"/>
      <c r="C1006" s="7" t="s">
        <v>7</v>
      </c>
      <c r="D1006" s="14">
        <v>11200</v>
      </c>
      <c r="E1006" s="14">
        <v>3750</v>
      </c>
      <c r="F1006" s="14">
        <f>აპარატი!F46</f>
        <v>7800</v>
      </c>
      <c r="G1006" s="14">
        <f t="shared" si="179"/>
        <v>11550</v>
      </c>
      <c r="H1006" s="14">
        <f>IF(OR(C1006='ჯამი (HIDE)'!$B$11,C1006='ჯამი (HIDE)'!$B$12,C1006='ჯამი (HIDE)'!$B$13,C1006='ჯამი (HIDE)'!$B$14),"",D1006-G1006)</f>
        <v>-350</v>
      </c>
      <c r="I1006" s="27">
        <f>IF(AND(D1006=0,G1006=0),"",IF(OR(C1006='ჯამი (HIDE)'!$B$11,C1006='ჯამი (HIDE)'!$B$12,C1006='ჯამი (HIDE)'!$B$13,C1006='ჯამი (HIDE)'!$B$14),"",G1006/D1006))</f>
        <v>1.03125</v>
      </c>
    </row>
    <row r="1007" spans="1:9" ht="16.5" hidden="1" thickTop="1" thickBot="1">
      <c r="A1007" t="s">
        <v>199</v>
      </c>
      <c r="B1007" s="34"/>
      <c r="C1007" s="7" t="s">
        <v>8</v>
      </c>
      <c r="D1007" s="14">
        <v>0</v>
      </c>
      <c r="E1007" s="14"/>
      <c r="F1007" s="14">
        <f>აპარატი!F47</f>
        <v>0</v>
      </c>
      <c r="G1007" s="14">
        <f t="shared" si="179"/>
        <v>0</v>
      </c>
      <c r="H1007" s="14">
        <f>IF(OR(C1007='ჯამი (HIDE)'!$B$11,C1007='ჯამი (HIDE)'!$B$12,C1007='ჯამი (HIDE)'!$B$13,C1007='ჯამი (HIDE)'!$B$14),"",D1007-G1007)</f>
        <v>0</v>
      </c>
      <c r="I1007" s="27" t="str">
        <f>IF(AND(D1007=0,G1007=0),"",IF(OR(C1007='ჯამი (HIDE)'!$B$11,C1007='ჯამი (HIDE)'!$B$12,C1007='ჯამი (HIDE)'!$B$13,C1007='ჯამი (HIDE)'!$B$14),"",G1007/D1007))</f>
        <v/>
      </c>
    </row>
    <row r="1008" spans="1:9" ht="16.5" hidden="1" thickTop="1" thickBot="1">
      <c r="A1008" t="s">
        <v>199</v>
      </c>
      <c r="B1008" s="34"/>
      <c r="C1008" s="7" t="s">
        <v>9</v>
      </c>
      <c r="D1008" s="14">
        <v>0</v>
      </c>
      <c r="E1008" s="14"/>
      <c r="F1008" s="14">
        <f>აპარატი!F48</f>
        <v>0</v>
      </c>
      <c r="G1008" s="14">
        <f t="shared" si="179"/>
        <v>0</v>
      </c>
      <c r="H1008" s="14">
        <f>IF(OR(C1008='ჯამი (HIDE)'!$B$11,C1008='ჯამი (HIDE)'!$B$12,C1008='ჯამი (HIDE)'!$B$13,C1008='ჯამი (HIDE)'!$B$14),"",D1008-G1008)</f>
        <v>0</v>
      </c>
      <c r="I1008" s="27" t="str">
        <f>IF(AND(D1008=0,G1008=0),"",IF(OR(C1008='ჯამი (HIDE)'!$B$11,C1008='ჯამი (HIDE)'!$B$12,C1008='ჯამი (HIDE)'!$B$13,C1008='ჯამი (HIDE)'!$B$14),"",G1008/D1008))</f>
        <v/>
      </c>
    </row>
    <row r="1009" spans="1:9" ht="16.5" hidden="1" thickTop="1" thickBot="1">
      <c r="A1009" t="s">
        <v>199</v>
      </c>
      <c r="B1009" s="34"/>
      <c r="C1009" s="7" t="s">
        <v>10</v>
      </c>
      <c r="D1009" s="14">
        <v>0</v>
      </c>
      <c r="E1009" s="14"/>
      <c r="F1009" s="14">
        <f>აპარატი!F49</f>
        <v>0</v>
      </c>
      <c r="G1009" s="14">
        <f t="shared" si="179"/>
        <v>0</v>
      </c>
      <c r="H1009" s="14">
        <f>IF(OR(C1009='ჯამი (HIDE)'!$B$11,C1009='ჯამი (HIDE)'!$B$12,C1009='ჯამი (HIDE)'!$B$13,C1009='ჯამი (HIDE)'!$B$14),"",D1009-G1009)</f>
        <v>0</v>
      </c>
      <c r="I1009" s="27" t="str">
        <f>IF(AND(D1009=0,G1009=0),"",IF(OR(C1009='ჯამი (HIDE)'!$B$11,C1009='ჯამი (HIDE)'!$B$12,C1009='ჯამი (HIDE)'!$B$13,C1009='ჯამი (HIDE)'!$B$14),"",G1009/D1009))</f>
        <v/>
      </c>
    </row>
    <row r="1010" spans="1:9" ht="16.5" hidden="1" thickTop="1" thickBot="1">
      <c r="A1010" t="s">
        <v>199</v>
      </c>
      <c r="B1010" s="34"/>
      <c r="C1010" s="7" t="s">
        <v>11</v>
      </c>
      <c r="D1010" s="14">
        <v>0</v>
      </c>
      <c r="E1010" s="14"/>
      <c r="F1010" s="14">
        <f>აპარატი!F50</f>
        <v>0</v>
      </c>
      <c r="G1010" s="14">
        <f t="shared" si="179"/>
        <v>0</v>
      </c>
      <c r="H1010" s="14">
        <f>IF(OR(C1010='ჯამი (HIDE)'!$B$11,C1010='ჯამი (HIDE)'!$B$12,C1010='ჯამი (HIDE)'!$B$13,C1010='ჯამი (HIDE)'!$B$14),"",D1010-G1010)</f>
        <v>0</v>
      </c>
      <c r="I1010" s="27" t="str">
        <f>IF(AND(D1010=0,G1010=0),"",IF(OR(C1010='ჯამი (HIDE)'!$B$11,C1010='ჯამი (HIDE)'!$B$12,C1010='ჯამი (HIDE)'!$B$13,C1010='ჯამი (HIDE)'!$B$14),"",G1010/D1010))</f>
        <v/>
      </c>
    </row>
    <row r="1011" spans="1:9" ht="16.5" hidden="1" thickTop="1" thickBot="1">
      <c r="A1011" t="s">
        <v>199</v>
      </c>
      <c r="B1011" s="34"/>
      <c r="C1011" s="7" t="s">
        <v>12</v>
      </c>
      <c r="D1011" s="14">
        <v>1073700</v>
      </c>
      <c r="E1011" s="14"/>
      <c r="F1011" s="14">
        <f>აპარატი!F51</f>
        <v>3572735</v>
      </c>
      <c r="G1011" s="14">
        <f t="shared" si="179"/>
        <v>3572735</v>
      </c>
      <c r="H1011" s="14">
        <f>IF(OR(C1011='ჯამი (HIDE)'!$B$11,C1011='ჯამი (HIDE)'!$B$12,C1011='ჯამი (HIDE)'!$B$13,C1011='ჯამი (HIDE)'!$B$14),"",D1011-G1011)</f>
        <v>-2499035</v>
      </c>
      <c r="I1011" s="27">
        <f>IF(AND(D1011=0,G1011=0),"",IF(OR(C1011='ჯამი (HIDE)'!$B$11,C1011='ჯამი (HIDE)'!$B$12,C1011='ჯამი (HIDE)'!$B$13,C1011='ჯამი (HIDE)'!$B$14),"",G1011/D1011))</f>
        <v>3.327498370122008</v>
      </c>
    </row>
    <row r="1012" spans="1:9" ht="16.5" hidden="1" thickTop="1" thickBot="1">
      <c r="A1012" t="s">
        <v>199</v>
      </c>
      <c r="B1012" s="33"/>
      <c r="C1012" s="5" t="s">
        <v>13</v>
      </c>
      <c r="D1012" s="13">
        <v>3115800</v>
      </c>
      <c r="E1012" s="13"/>
      <c r="F1012" s="13">
        <f>აპარატი!F52</f>
        <v>717296</v>
      </c>
      <c r="G1012" s="13">
        <f t="shared" si="179"/>
        <v>717296</v>
      </c>
      <c r="H1012" s="13">
        <f>IF(OR(C1012='ჯამი (HIDE)'!$B$11,C1012='ჯამი (HIDE)'!$B$12,C1012='ჯამი (HIDE)'!$B$13,C1012='ჯამი (HIDE)'!$B$14),"",D1012-G1012)</f>
        <v>2398504</v>
      </c>
      <c r="I1012" s="26">
        <f>IF(AND(D1012=0,G1012=0),"",IF(OR(C1012='ჯამი (HIDE)'!$B$11,C1012='ჯამი (HIDE)'!$B$12,C1012='ჯამი (HIDE)'!$B$13,C1012='ჯამი (HIDE)'!$B$14),"",G1012/D1012))</f>
        <v>0.23021246549842736</v>
      </c>
    </row>
    <row r="1013" spans="1:9" ht="16.5" hidden="1" thickTop="1" thickBot="1">
      <c r="A1013" t="s">
        <v>199</v>
      </c>
      <c r="B1013" s="33"/>
      <c r="C1013" s="5" t="s">
        <v>14</v>
      </c>
      <c r="D1013" s="13">
        <v>0</v>
      </c>
      <c r="E1013" s="13"/>
      <c r="F1013" s="13">
        <f>აპარატი!F53</f>
        <v>0</v>
      </c>
      <c r="G1013" s="13">
        <f t="shared" si="179"/>
        <v>0</v>
      </c>
      <c r="H1013" s="13">
        <f>IF(OR(C1013='ჯამი (HIDE)'!$B$11,C1013='ჯამი (HIDE)'!$B$12,C1013='ჯამი (HIDE)'!$B$13,C1013='ჯამი (HIDE)'!$B$14),"",D1013-G1013)</f>
        <v>0</v>
      </c>
      <c r="I1013" s="26" t="str">
        <f>IF(AND(D1013=0,G1013=0),"",IF(OR(C1013='ჯამი (HIDE)'!$B$11,C1013='ჯამი (HIDE)'!$B$12,C1013='ჯამი (HIDE)'!$B$13,C1013='ჯამი (HIDE)'!$B$14),"",G1013/D1013))</f>
        <v/>
      </c>
    </row>
    <row r="1014" spans="1:9" ht="16.5" hidden="1" thickTop="1" thickBot="1">
      <c r="A1014" t="s">
        <v>199</v>
      </c>
      <c r="B1014" s="35"/>
      <c r="C1014" s="9" t="s">
        <v>15</v>
      </c>
      <c r="D1014" s="15">
        <v>0</v>
      </c>
      <c r="E1014" s="15"/>
      <c r="F1014" s="15">
        <f>აპარატი!F54</f>
        <v>0</v>
      </c>
      <c r="G1014" s="15">
        <f t="shared" si="179"/>
        <v>0</v>
      </c>
      <c r="H1014" s="15">
        <f>IF(OR(C1014='ჯამი (HIDE)'!$B$11,C1014='ჯამი (HIDE)'!$B$12,C1014='ჯამი (HIDE)'!$B$13,C1014='ჯამი (HIDE)'!$B$14),"",D1014-G1014)</f>
        <v>0</v>
      </c>
      <c r="I1014" s="28" t="str">
        <f>IF(AND(D1014=0,G1014=0),"",IF(OR(C1014='ჯამი (HIDE)'!$B$11,C1014='ჯამი (HIDE)'!$B$12,C1014='ჯამი (HIDE)'!$B$13,C1014='ჯამი (HIDE)'!$B$14),"",G1014/D1014))</f>
        <v/>
      </c>
    </row>
    <row r="1015" spans="1:9" ht="31.5" thickTop="1" thickBot="1">
      <c r="A1015" t="str">
        <f t="shared" ref="A1015" si="185">IF(OR(D1015&lt;&gt;0,G1015&lt;&gt;0,),"a","b")</f>
        <v>a</v>
      </c>
      <c r="B1015" s="2" t="s">
        <v>171</v>
      </c>
      <c r="C1015" s="31" t="s">
        <v>172</v>
      </c>
      <c r="D1015" s="3">
        <v>734700</v>
      </c>
      <c r="E1015" s="3">
        <f>SUM(E1027,E1039,E1051,E1063)</f>
        <v>36541.589999999997</v>
      </c>
      <c r="F1015" s="3">
        <f>SUM(F1027,F1039,F1051,F1063)</f>
        <v>128000</v>
      </c>
      <c r="G1015" s="3">
        <f t="shared" si="179"/>
        <v>164541.59</v>
      </c>
      <c r="H1015" s="3">
        <f>IF(OR(C1015='ჯამი (HIDE)'!$B$11,C1015='ჯამი (HIDE)'!$B$12,C1015='ჯამი (HIDE)'!$B$13,C1015='ჯამი (HIDE)'!$B$14),"",D1015-G1015)</f>
        <v>570158.41</v>
      </c>
      <c r="I1015" s="25">
        <f>IF(AND(D1015=0,G1015=0),"",IF(OR(C1015='ჯამი (HIDE)'!$B$11,C1015='ჯამი (HIDE)'!$B$12,C1015='ჯამი (HIDE)'!$B$13,C1015='ჯამი (HIDE)'!$B$14),"",G1015/D1015))</f>
        <v>0.22395752007622158</v>
      </c>
    </row>
    <row r="1016" spans="1:9" ht="16.5" hidden="1" thickTop="1" thickBot="1">
      <c r="A1016" t="s">
        <v>199</v>
      </c>
      <c r="B1016" s="33"/>
      <c r="C1016" s="5" t="s">
        <v>5</v>
      </c>
      <c r="D1016" s="13">
        <v>734700</v>
      </c>
      <c r="E1016" s="13">
        <f t="shared" ref="E1016:E1026" si="186">SUM(E1028,E1040,E1052,E1064)</f>
        <v>36541.589999999997</v>
      </c>
      <c r="F1016" s="13">
        <f t="shared" ref="F1016:F1026" si="187">SUM(F1028,F1040,F1052,F1064)</f>
        <v>128000</v>
      </c>
      <c r="G1016" s="13">
        <f t="shared" si="179"/>
        <v>164541.59</v>
      </c>
      <c r="H1016" s="13">
        <f>IF(OR(C1016='ჯამი (HIDE)'!$B$11,C1016='ჯამი (HIDE)'!$B$12,C1016='ჯამი (HIDE)'!$B$13,C1016='ჯამი (HIDE)'!$B$14),"",D1016-G1016)</f>
        <v>570158.41</v>
      </c>
      <c r="I1016" s="26">
        <f>IF(AND(D1016=0,G1016=0),"",IF(OR(C1016='ჯამი (HIDE)'!$B$11,C1016='ჯამი (HIDE)'!$B$12,C1016='ჯამი (HIDE)'!$B$13,C1016='ჯამი (HIDE)'!$B$14),"",G1016/D1016))</f>
        <v>0.22395752007622158</v>
      </c>
    </row>
    <row r="1017" spans="1:9" ht="16.5" hidden="1" thickTop="1" thickBot="1">
      <c r="A1017" t="s">
        <v>199</v>
      </c>
      <c r="B1017" s="34"/>
      <c r="C1017" s="7" t="s">
        <v>6</v>
      </c>
      <c r="D1017" s="14">
        <v>0</v>
      </c>
      <c r="E1017" s="14">
        <f t="shared" si="186"/>
        <v>0</v>
      </c>
      <c r="F1017" s="14">
        <f t="shared" si="187"/>
        <v>0</v>
      </c>
      <c r="G1017" s="14">
        <f t="shared" si="179"/>
        <v>0</v>
      </c>
      <c r="H1017" s="14">
        <f>IF(OR(C1017='ჯამი (HIDE)'!$B$11,C1017='ჯამი (HIDE)'!$B$12,C1017='ჯამი (HIDE)'!$B$13,C1017='ჯამი (HIDE)'!$B$14),"",D1017-G1017)</f>
        <v>0</v>
      </c>
      <c r="I1017" s="27" t="str">
        <f>IF(AND(D1017=0,G1017=0),"",IF(OR(C1017='ჯამი (HIDE)'!$B$11,C1017='ჯამი (HIDE)'!$B$12,C1017='ჯამი (HIDE)'!$B$13,C1017='ჯამი (HIDE)'!$B$14),"",G1017/D1017))</f>
        <v/>
      </c>
    </row>
    <row r="1018" spans="1:9" ht="16.5" hidden="1" thickTop="1" thickBot="1">
      <c r="A1018" t="s">
        <v>199</v>
      </c>
      <c r="B1018" s="34"/>
      <c r="C1018" s="7" t="s">
        <v>7</v>
      </c>
      <c r="D1018" s="14">
        <v>734700</v>
      </c>
      <c r="E1018" s="14">
        <f t="shared" si="186"/>
        <v>36541.589999999997</v>
      </c>
      <c r="F1018" s="14">
        <f t="shared" si="187"/>
        <v>128000</v>
      </c>
      <c r="G1018" s="14">
        <f t="shared" si="179"/>
        <v>164541.59</v>
      </c>
      <c r="H1018" s="14">
        <f>IF(OR(C1018='ჯამი (HIDE)'!$B$11,C1018='ჯამი (HIDE)'!$B$12,C1018='ჯამი (HIDE)'!$B$13,C1018='ჯამი (HIDE)'!$B$14),"",D1018-G1018)</f>
        <v>570158.41</v>
      </c>
      <c r="I1018" s="27">
        <f>IF(AND(D1018=0,G1018=0),"",IF(OR(C1018='ჯამი (HIDE)'!$B$11,C1018='ჯამი (HIDE)'!$B$12,C1018='ჯამი (HIDE)'!$B$13,C1018='ჯამი (HIDE)'!$B$14),"",G1018/D1018))</f>
        <v>0.22395752007622158</v>
      </c>
    </row>
    <row r="1019" spans="1:9" ht="16.5" hidden="1" thickTop="1" thickBot="1">
      <c r="A1019" t="s">
        <v>199</v>
      </c>
      <c r="B1019" s="34"/>
      <c r="C1019" s="7" t="s">
        <v>8</v>
      </c>
      <c r="D1019" s="14">
        <v>0</v>
      </c>
      <c r="E1019" s="14">
        <f t="shared" si="186"/>
        <v>0</v>
      </c>
      <c r="F1019" s="14">
        <f t="shared" si="187"/>
        <v>0</v>
      </c>
      <c r="G1019" s="14">
        <f t="shared" si="179"/>
        <v>0</v>
      </c>
      <c r="H1019" s="14">
        <f>IF(OR(C1019='ჯამი (HIDE)'!$B$11,C1019='ჯამი (HIDE)'!$B$12,C1019='ჯამი (HIDE)'!$B$13,C1019='ჯამი (HIDE)'!$B$14),"",D1019-G1019)</f>
        <v>0</v>
      </c>
      <c r="I1019" s="27" t="str">
        <f>IF(AND(D1019=0,G1019=0),"",IF(OR(C1019='ჯამი (HIDE)'!$B$11,C1019='ჯამი (HIDE)'!$B$12,C1019='ჯამი (HIDE)'!$B$13,C1019='ჯამი (HIDE)'!$B$14),"",G1019/D1019))</f>
        <v/>
      </c>
    </row>
    <row r="1020" spans="1:9" ht="16.5" hidden="1" thickTop="1" thickBot="1">
      <c r="A1020" t="s">
        <v>199</v>
      </c>
      <c r="B1020" s="34"/>
      <c r="C1020" s="7" t="s">
        <v>9</v>
      </c>
      <c r="D1020" s="14">
        <v>0</v>
      </c>
      <c r="E1020" s="14">
        <f t="shared" si="186"/>
        <v>0</v>
      </c>
      <c r="F1020" s="14">
        <f t="shared" si="187"/>
        <v>0</v>
      </c>
      <c r="G1020" s="14">
        <f t="shared" si="179"/>
        <v>0</v>
      </c>
      <c r="H1020" s="14">
        <f>IF(OR(C1020='ჯამი (HIDE)'!$B$11,C1020='ჯამი (HIDE)'!$B$12,C1020='ჯამი (HIDE)'!$B$13,C1020='ჯამი (HIDE)'!$B$14),"",D1020-G1020)</f>
        <v>0</v>
      </c>
      <c r="I1020" s="27" t="str">
        <f>IF(AND(D1020=0,G1020=0),"",IF(OR(C1020='ჯამი (HIDE)'!$B$11,C1020='ჯამი (HIDE)'!$B$12,C1020='ჯამი (HIDE)'!$B$13,C1020='ჯამი (HIDE)'!$B$14),"",G1020/D1020))</f>
        <v/>
      </c>
    </row>
    <row r="1021" spans="1:9" ht="16.5" hidden="1" thickTop="1" thickBot="1">
      <c r="A1021" t="s">
        <v>199</v>
      </c>
      <c r="B1021" s="34"/>
      <c r="C1021" s="7" t="s">
        <v>10</v>
      </c>
      <c r="D1021" s="14">
        <v>0</v>
      </c>
      <c r="E1021" s="14">
        <f t="shared" si="186"/>
        <v>0</v>
      </c>
      <c r="F1021" s="14">
        <f t="shared" si="187"/>
        <v>0</v>
      </c>
      <c r="G1021" s="14">
        <f t="shared" si="179"/>
        <v>0</v>
      </c>
      <c r="H1021" s="14">
        <f>IF(OR(C1021='ჯამი (HIDE)'!$B$11,C1021='ჯამი (HIDE)'!$B$12,C1021='ჯამი (HIDE)'!$B$13,C1021='ჯამი (HIDE)'!$B$14),"",D1021-G1021)</f>
        <v>0</v>
      </c>
      <c r="I1021" s="27" t="str">
        <f>IF(AND(D1021=0,G1021=0),"",IF(OR(C1021='ჯამი (HIDE)'!$B$11,C1021='ჯამი (HIDE)'!$B$12,C1021='ჯამი (HIDE)'!$B$13,C1021='ჯამი (HIDE)'!$B$14),"",G1021/D1021))</f>
        <v/>
      </c>
    </row>
    <row r="1022" spans="1:9" ht="16.5" hidden="1" thickTop="1" thickBot="1">
      <c r="A1022" t="s">
        <v>199</v>
      </c>
      <c r="B1022" s="34"/>
      <c r="C1022" s="7" t="s">
        <v>11</v>
      </c>
      <c r="D1022" s="14">
        <v>0</v>
      </c>
      <c r="E1022" s="14">
        <f t="shared" si="186"/>
        <v>0</v>
      </c>
      <c r="F1022" s="14">
        <f t="shared" si="187"/>
        <v>0</v>
      </c>
      <c r="G1022" s="14">
        <f t="shared" si="179"/>
        <v>0</v>
      </c>
      <c r="H1022" s="14">
        <f>IF(OR(C1022='ჯამი (HIDE)'!$B$11,C1022='ჯამი (HIDE)'!$B$12,C1022='ჯამი (HIDE)'!$B$13,C1022='ჯამი (HIDE)'!$B$14),"",D1022-G1022)</f>
        <v>0</v>
      </c>
      <c r="I1022" s="27" t="str">
        <f>IF(AND(D1022=0,G1022=0),"",IF(OR(C1022='ჯამი (HIDE)'!$B$11,C1022='ჯამი (HIDE)'!$B$12,C1022='ჯამი (HIDE)'!$B$13,C1022='ჯამი (HIDE)'!$B$14),"",G1022/D1022))</f>
        <v/>
      </c>
    </row>
    <row r="1023" spans="1:9" ht="16.5" hidden="1" thickTop="1" thickBot="1">
      <c r="A1023" t="s">
        <v>199</v>
      </c>
      <c r="B1023" s="34"/>
      <c r="C1023" s="7" t="s">
        <v>12</v>
      </c>
      <c r="D1023" s="14">
        <v>0</v>
      </c>
      <c r="E1023" s="14">
        <f t="shared" si="186"/>
        <v>0</v>
      </c>
      <c r="F1023" s="14">
        <f t="shared" si="187"/>
        <v>0</v>
      </c>
      <c r="G1023" s="14">
        <f t="shared" si="179"/>
        <v>0</v>
      </c>
      <c r="H1023" s="14">
        <f>IF(OR(C1023='ჯამი (HIDE)'!$B$11,C1023='ჯამი (HIDE)'!$B$12,C1023='ჯამი (HIDE)'!$B$13,C1023='ჯამი (HIDE)'!$B$14),"",D1023-G1023)</f>
        <v>0</v>
      </c>
      <c r="I1023" s="27" t="str">
        <f>IF(AND(D1023=0,G1023=0),"",IF(OR(C1023='ჯამი (HIDE)'!$B$11,C1023='ჯამი (HIDE)'!$B$12,C1023='ჯამი (HIDE)'!$B$13,C1023='ჯამი (HIDE)'!$B$14),"",G1023/D1023))</f>
        <v/>
      </c>
    </row>
    <row r="1024" spans="1:9" ht="16.5" hidden="1" thickTop="1" thickBot="1">
      <c r="A1024" t="s">
        <v>199</v>
      </c>
      <c r="B1024" s="33"/>
      <c r="C1024" s="5" t="s">
        <v>13</v>
      </c>
      <c r="D1024" s="13">
        <v>0</v>
      </c>
      <c r="E1024" s="13">
        <f t="shared" si="186"/>
        <v>0</v>
      </c>
      <c r="F1024" s="13">
        <f t="shared" si="187"/>
        <v>0</v>
      </c>
      <c r="G1024" s="13">
        <f t="shared" si="179"/>
        <v>0</v>
      </c>
      <c r="H1024" s="13">
        <f>IF(OR(C1024='ჯამი (HIDE)'!$B$11,C1024='ჯამი (HIDE)'!$B$12,C1024='ჯამი (HIDE)'!$B$13,C1024='ჯამი (HIDE)'!$B$14),"",D1024-G1024)</f>
        <v>0</v>
      </c>
      <c r="I1024" s="26" t="str">
        <f>IF(AND(D1024=0,G1024=0),"",IF(OR(C1024='ჯამი (HIDE)'!$B$11,C1024='ჯამი (HIDE)'!$B$12,C1024='ჯამი (HIDE)'!$B$13,C1024='ჯამი (HIDE)'!$B$14),"",G1024/D1024))</f>
        <v/>
      </c>
    </row>
    <row r="1025" spans="1:9" ht="16.5" hidden="1" thickTop="1" thickBot="1">
      <c r="A1025" t="s">
        <v>199</v>
      </c>
      <c r="B1025" s="33"/>
      <c r="C1025" s="5" t="s">
        <v>14</v>
      </c>
      <c r="D1025" s="13">
        <v>0</v>
      </c>
      <c r="E1025" s="13">
        <f t="shared" si="186"/>
        <v>0</v>
      </c>
      <c r="F1025" s="13">
        <f t="shared" si="187"/>
        <v>0</v>
      </c>
      <c r="G1025" s="13">
        <f t="shared" si="179"/>
        <v>0</v>
      </c>
      <c r="H1025" s="13">
        <f>IF(OR(C1025='ჯამი (HIDE)'!$B$11,C1025='ჯამი (HIDE)'!$B$12,C1025='ჯამი (HIDE)'!$B$13,C1025='ჯამი (HIDE)'!$B$14),"",D1025-G1025)</f>
        <v>0</v>
      </c>
      <c r="I1025" s="26" t="str">
        <f>IF(AND(D1025=0,G1025=0),"",IF(OR(C1025='ჯამი (HIDE)'!$B$11,C1025='ჯამი (HIDE)'!$B$12,C1025='ჯამი (HIDE)'!$B$13,C1025='ჯამი (HIDE)'!$B$14),"",G1025/D1025))</f>
        <v/>
      </c>
    </row>
    <row r="1026" spans="1:9" ht="16.5" hidden="1" thickTop="1" thickBot="1">
      <c r="A1026" t="s">
        <v>199</v>
      </c>
      <c r="B1026" s="35"/>
      <c r="C1026" s="9" t="s">
        <v>15</v>
      </c>
      <c r="D1026" s="15">
        <v>0</v>
      </c>
      <c r="E1026" s="15">
        <f t="shared" si="186"/>
        <v>0</v>
      </c>
      <c r="F1026" s="15">
        <f t="shared" si="187"/>
        <v>0</v>
      </c>
      <c r="G1026" s="15">
        <f t="shared" si="179"/>
        <v>0</v>
      </c>
      <c r="H1026" s="15">
        <f>IF(OR(C1026='ჯამი (HIDE)'!$B$11,C1026='ჯამი (HIDE)'!$B$12,C1026='ჯამი (HIDE)'!$B$13,C1026='ჯამი (HIDE)'!$B$14),"",D1026-G1026)</f>
        <v>0</v>
      </c>
      <c r="I1026" s="28" t="str">
        <f>IF(AND(D1026=0,G1026=0),"",IF(OR(C1026='ჯამი (HIDE)'!$B$11,C1026='ჯამი (HIDE)'!$B$12,C1026='ჯამი (HIDE)'!$B$13,C1026='ჯამი (HIDE)'!$B$14),"",G1026/D1026))</f>
        <v/>
      </c>
    </row>
    <row r="1027" spans="1:9" ht="31.5" thickTop="1" thickBot="1">
      <c r="A1027" t="str">
        <f t="shared" ref="A1027" si="188">IF(OR(D1027&lt;&gt;0,G1027&lt;&gt;0,),"a","b")</f>
        <v>a</v>
      </c>
      <c r="B1027" s="2" t="s">
        <v>173</v>
      </c>
      <c r="C1027" s="30" t="s">
        <v>174</v>
      </c>
      <c r="D1027" s="3">
        <v>80000</v>
      </c>
      <c r="E1027" s="3">
        <f>SUM(E1028,E1036,E1037,E1038)</f>
        <v>7666.59</v>
      </c>
      <c r="F1027" s="3">
        <f>აპარატი!F55</f>
        <v>46000</v>
      </c>
      <c r="G1027" s="3">
        <f t="shared" si="179"/>
        <v>53666.59</v>
      </c>
      <c r="H1027" s="3">
        <f>IF(OR(C1027='ჯამი (HIDE)'!$B$11,C1027='ჯამი (HIDE)'!$B$12,C1027='ჯამი (HIDE)'!$B$13,C1027='ჯამი (HIDE)'!$B$14),"",D1027-G1027)</f>
        <v>26333.410000000003</v>
      </c>
      <c r="I1027" s="25">
        <f>IF(AND(D1027=0,G1027=0),"",IF(OR(C1027='ჯამი (HIDE)'!$B$11,C1027='ჯამი (HIDE)'!$B$12,C1027='ჯამი (HIDE)'!$B$13,C1027='ჯამი (HIDE)'!$B$14),"",G1027/D1027))</f>
        <v>0.67083237499999993</v>
      </c>
    </row>
    <row r="1028" spans="1:9" ht="16.5" hidden="1" thickTop="1" thickBot="1">
      <c r="A1028" t="s">
        <v>199</v>
      </c>
      <c r="B1028" s="33"/>
      <c r="C1028" s="5" t="s">
        <v>5</v>
      </c>
      <c r="D1028" s="13">
        <v>80000</v>
      </c>
      <c r="E1028" s="13">
        <f>SUM(E1029:E1035)</f>
        <v>7666.59</v>
      </c>
      <c r="F1028" s="13">
        <f>აპარატი!F56</f>
        <v>46000</v>
      </c>
      <c r="G1028" s="13">
        <f t="shared" ref="G1028:G1074" si="189">E1028+F1028</f>
        <v>53666.59</v>
      </c>
      <c r="H1028" s="13">
        <f>IF(OR(C1028='ჯამი (HIDE)'!$B$11,C1028='ჯამი (HIDE)'!$B$12,C1028='ჯამი (HIDE)'!$B$13,C1028='ჯამი (HIDE)'!$B$14),"",D1028-G1028)</f>
        <v>26333.410000000003</v>
      </c>
      <c r="I1028" s="26">
        <f>IF(AND(D1028=0,G1028=0),"",IF(OR(C1028='ჯამი (HIDE)'!$B$11,C1028='ჯამი (HIDE)'!$B$12,C1028='ჯამი (HIDE)'!$B$13,C1028='ჯამი (HIDE)'!$B$14),"",G1028/D1028))</f>
        <v>0.67083237499999993</v>
      </c>
    </row>
    <row r="1029" spans="1:9" ht="16.5" hidden="1" thickTop="1" thickBot="1">
      <c r="A1029" t="s">
        <v>199</v>
      </c>
      <c r="B1029" s="34"/>
      <c r="C1029" s="7" t="s">
        <v>6</v>
      </c>
      <c r="D1029" s="14">
        <v>0</v>
      </c>
      <c r="E1029" s="14"/>
      <c r="F1029" s="14">
        <f>აპარატი!F57</f>
        <v>0</v>
      </c>
      <c r="G1029" s="14">
        <f t="shared" si="189"/>
        <v>0</v>
      </c>
      <c r="H1029" s="14">
        <f>IF(OR(C1029='ჯამი (HIDE)'!$B$11,C1029='ჯამი (HIDE)'!$B$12,C1029='ჯამი (HIDE)'!$B$13,C1029='ჯამი (HIDE)'!$B$14),"",D1029-G1029)</f>
        <v>0</v>
      </c>
      <c r="I1029" s="27" t="str">
        <f>IF(AND(D1029=0,G1029=0),"",IF(OR(C1029='ჯამი (HIDE)'!$B$11,C1029='ჯამი (HIDE)'!$B$12,C1029='ჯამი (HIDE)'!$B$13,C1029='ჯამი (HIDE)'!$B$14),"",G1029/D1029))</f>
        <v/>
      </c>
    </row>
    <row r="1030" spans="1:9" ht="16.5" hidden="1" thickTop="1" thickBot="1">
      <c r="A1030" t="s">
        <v>199</v>
      </c>
      <c r="B1030" s="34"/>
      <c r="C1030" s="7" t="s">
        <v>7</v>
      </c>
      <c r="D1030" s="14">
        <v>80000</v>
      </c>
      <c r="E1030" s="14">
        <v>7666.59</v>
      </c>
      <c r="F1030" s="14">
        <f>აპარატი!F58</f>
        <v>46000</v>
      </c>
      <c r="G1030" s="14">
        <f t="shared" si="189"/>
        <v>53666.59</v>
      </c>
      <c r="H1030" s="14">
        <f>IF(OR(C1030='ჯამი (HIDE)'!$B$11,C1030='ჯამი (HIDE)'!$B$12,C1030='ჯამი (HIDE)'!$B$13,C1030='ჯამი (HIDE)'!$B$14),"",D1030-G1030)</f>
        <v>26333.410000000003</v>
      </c>
      <c r="I1030" s="27">
        <f>IF(AND(D1030=0,G1030=0),"",IF(OR(C1030='ჯამი (HIDE)'!$B$11,C1030='ჯამი (HIDE)'!$B$12,C1030='ჯამი (HIDE)'!$B$13,C1030='ჯამი (HIDE)'!$B$14),"",G1030/D1030))</f>
        <v>0.67083237499999993</v>
      </c>
    </row>
    <row r="1031" spans="1:9" ht="16.5" hidden="1" thickTop="1" thickBot="1">
      <c r="A1031" t="s">
        <v>199</v>
      </c>
      <c r="B1031" s="34"/>
      <c r="C1031" s="7" t="s">
        <v>8</v>
      </c>
      <c r="D1031" s="14">
        <v>0</v>
      </c>
      <c r="E1031" s="14"/>
      <c r="F1031" s="14">
        <f>აპარატი!F59</f>
        <v>0</v>
      </c>
      <c r="G1031" s="14">
        <f t="shared" si="189"/>
        <v>0</v>
      </c>
      <c r="H1031" s="14">
        <f>IF(OR(C1031='ჯამი (HIDE)'!$B$11,C1031='ჯამი (HIDE)'!$B$12,C1031='ჯამი (HIDE)'!$B$13,C1031='ჯამი (HIDE)'!$B$14),"",D1031-G1031)</f>
        <v>0</v>
      </c>
      <c r="I1031" s="27" t="str">
        <f>IF(AND(D1031=0,G1031=0),"",IF(OR(C1031='ჯამი (HIDE)'!$B$11,C1031='ჯამი (HIDE)'!$B$12,C1031='ჯამი (HIDE)'!$B$13,C1031='ჯამი (HIDE)'!$B$14),"",G1031/D1031))</f>
        <v/>
      </c>
    </row>
    <row r="1032" spans="1:9" ht="16.5" hidden="1" thickTop="1" thickBot="1">
      <c r="A1032" t="s">
        <v>199</v>
      </c>
      <c r="B1032" s="34"/>
      <c r="C1032" s="7" t="s">
        <v>9</v>
      </c>
      <c r="D1032" s="14">
        <v>0</v>
      </c>
      <c r="E1032" s="14"/>
      <c r="F1032" s="14">
        <f>აპარატი!F60</f>
        <v>0</v>
      </c>
      <c r="G1032" s="14">
        <f t="shared" si="189"/>
        <v>0</v>
      </c>
      <c r="H1032" s="14">
        <f>IF(OR(C1032='ჯამი (HIDE)'!$B$11,C1032='ჯამი (HIDE)'!$B$12,C1032='ჯამი (HIDE)'!$B$13,C1032='ჯამი (HIDE)'!$B$14),"",D1032-G1032)</f>
        <v>0</v>
      </c>
      <c r="I1032" s="27" t="str">
        <f>IF(AND(D1032=0,G1032=0),"",IF(OR(C1032='ჯამი (HIDE)'!$B$11,C1032='ჯამი (HIDE)'!$B$12,C1032='ჯამი (HIDE)'!$B$13,C1032='ჯამი (HIDE)'!$B$14),"",G1032/D1032))</f>
        <v/>
      </c>
    </row>
    <row r="1033" spans="1:9" ht="16.5" hidden="1" thickTop="1" thickBot="1">
      <c r="A1033" t="s">
        <v>199</v>
      </c>
      <c r="B1033" s="34"/>
      <c r="C1033" s="7" t="s">
        <v>10</v>
      </c>
      <c r="D1033" s="14">
        <v>0</v>
      </c>
      <c r="E1033" s="14"/>
      <c r="F1033" s="14">
        <f>აპარატი!F61</f>
        <v>0</v>
      </c>
      <c r="G1033" s="14">
        <f t="shared" si="189"/>
        <v>0</v>
      </c>
      <c r="H1033" s="14">
        <f>IF(OR(C1033='ჯამი (HIDE)'!$B$11,C1033='ჯამი (HIDE)'!$B$12,C1033='ჯამი (HIDE)'!$B$13,C1033='ჯამი (HIDE)'!$B$14),"",D1033-G1033)</f>
        <v>0</v>
      </c>
      <c r="I1033" s="27" t="str">
        <f>IF(AND(D1033=0,G1033=0),"",IF(OR(C1033='ჯამი (HIDE)'!$B$11,C1033='ჯამი (HIDE)'!$B$12,C1033='ჯამი (HIDE)'!$B$13,C1033='ჯამი (HIDE)'!$B$14),"",G1033/D1033))</f>
        <v/>
      </c>
    </row>
    <row r="1034" spans="1:9" ht="16.5" hidden="1" thickTop="1" thickBot="1">
      <c r="A1034" t="s">
        <v>199</v>
      </c>
      <c r="B1034" s="34"/>
      <c r="C1034" s="7" t="s">
        <v>11</v>
      </c>
      <c r="D1034" s="14">
        <v>0</v>
      </c>
      <c r="E1034" s="14"/>
      <c r="F1034" s="14">
        <f>აპარატი!F62</f>
        <v>0</v>
      </c>
      <c r="G1034" s="14">
        <f t="shared" si="189"/>
        <v>0</v>
      </c>
      <c r="H1034" s="14">
        <f>IF(OR(C1034='ჯამი (HIDE)'!$B$11,C1034='ჯამი (HIDE)'!$B$12,C1034='ჯამი (HIDE)'!$B$13,C1034='ჯამი (HIDE)'!$B$14),"",D1034-G1034)</f>
        <v>0</v>
      </c>
      <c r="I1034" s="27" t="str">
        <f>IF(AND(D1034=0,G1034=0),"",IF(OR(C1034='ჯამი (HIDE)'!$B$11,C1034='ჯამი (HIDE)'!$B$12,C1034='ჯამი (HIDE)'!$B$13,C1034='ჯამი (HIDE)'!$B$14),"",G1034/D1034))</f>
        <v/>
      </c>
    </row>
    <row r="1035" spans="1:9" ht="16.5" hidden="1" thickTop="1" thickBot="1">
      <c r="A1035" t="s">
        <v>199</v>
      </c>
      <c r="B1035" s="34"/>
      <c r="C1035" s="7" t="s">
        <v>12</v>
      </c>
      <c r="D1035" s="14">
        <v>0</v>
      </c>
      <c r="E1035" s="14"/>
      <c r="F1035" s="14">
        <f>აპარატი!F63</f>
        <v>0</v>
      </c>
      <c r="G1035" s="14">
        <f t="shared" si="189"/>
        <v>0</v>
      </c>
      <c r="H1035" s="14">
        <f>IF(OR(C1035='ჯამი (HIDE)'!$B$11,C1035='ჯამი (HIDE)'!$B$12,C1035='ჯამი (HIDE)'!$B$13,C1035='ჯამი (HIDE)'!$B$14),"",D1035-G1035)</f>
        <v>0</v>
      </c>
      <c r="I1035" s="27" t="str">
        <f>IF(AND(D1035=0,G1035=0),"",IF(OR(C1035='ჯამი (HIDE)'!$B$11,C1035='ჯამი (HIDE)'!$B$12,C1035='ჯამი (HIDE)'!$B$13,C1035='ჯამი (HIDE)'!$B$14),"",G1035/D1035))</f>
        <v/>
      </c>
    </row>
    <row r="1036" spans="1:9" ht="16.5" hidden="1" thickTop="1" thickBot="1">
      <c r="A1036" t="s">
        <v>199</v>
      </c>
      <c r="B1036" s="33"/>
      <c r="C1036" s="5" t="s">
        <v>13</v>
      </c>
      <c r="D1036" s="13">
        <v>0</v>
      </c>
      <c r="E1036" s="13"/>
      <c r="F1036" s="13">
        <f>აპარატი!F64</f>
        <v>0</v>
      </c>
      <c r="G1036" s="13">
        <f t="shared" si="189"/>
        <v>0</v>
      </c>
      <c r="H1036" s="13">
        <f>IF(OR(C1036='ჯამი (HIDE)'!$B$11,C1036='ჯამი (HIDE)'!$B$12,C1036='ჯამი (HIDE)'!$B$13,C1036='ჯამი (HIDE)'!$B$14),"",D1036-G1036)</f>
        <v>0</v>
      </c>
      <c r="I1036" s="26" t="str">
        <f>IF(AND(D1036=0,G1036=0),"",IF(OR(C1036='ჯამი (HIDE)'!$B$11,C1036='ჯამი (HIDE)'!$B$12,C1036='ჯამი (HIDE)'!$B$13,C1036='ჯამი (HIDE)'!$B$14),"",G1036/D1036))</f>
        <v/>
      </c>
    </row>
    <row r="1037" spans="1:9" ht="16.5" hidden="1" thickTop="1" thickBot="1">
      <c r="A1037" t="s">
        <v>199</v>
      </c>
      <c r="B1037" s="33"/>
      <c r="C1037" s="5" t="s">
        <v>14</v>
      </c>
      <c r="D1037" s="13">
        <v>0</v>
      </c>
      <c r="E1037" s="13"/>
      <c r="F1037" s="13">
        <f>აპარატი!F65</f>
        <v>0</v>
      </c>
      <c r="G1037" s="13">
        <f t="shared" si="189"/>
        <v>0</v>
      </c>
      <c r="H1037" s="13">
        <f>IF(OR(C1037='ჯამი (HIDE)'!$B$11,C1037='ჯამი (HIDE)'!$B$12,C1037='ჯამი (HIDE)'!$B$13,C1037='ჯამი (HIDE)'!$B$14),"",D1037-G1037)</f>
        <v>0</v>
      </c>
      <c r="I1037" s="26" t="str">
        <f>IF(AND(D1037=0,G1037=0),"",IF(OR(C1037='ჯამი (HIDE)'!$B$11,C1037='ჯამი (HIDE)'!$B$12,C1037='ჯამი (HIDE)'!$B$13,C1037='ჯამი (HIDE)'!$B$14),"",G1037/D1037))</f>
        <v/>
      </c>
    </row>
    <row r="1038" spans="1:9" ht="16.5" hidden="1" thickTop="1" thickBot="1">
      <c r="A1038" t="s">
        <v>199</v>
      </c>
      <c r="B1038" s="35"/>
      <c r="C1038" s="9" t="s">
        <v>15</v>
      </c>
      <c r="D1038" s="15">
        <v>0</v>
      </c>
      <c r="E1038" s="15"/>
      <c r="F1038" s="15">
        <f>აპარატი!F66</f>
        <v>0</v>
      </c>
      <c r="G1038" s="15">
        <f t="shared" si="189"/>
        <v>0</v>
      </c>
      <c r="H1038" s="15">
        <f>IF(OR(C1038='ჯამი (HIDE)'!$B$11,C1038='ჯამი (HIDE)'!$B$12,C1038='ჯამი (HIDE)'!$B$13,C1038='ჯამი (HIDE)'!$B$14),"",D1038-G1038)</f>
        <v>0</v>
      </c>
      <c r="I1038" s="28" t="str">
        <f>IF(AND(D1038=0,G1038=0),"",IF(OR(C1038='ჯამი (HIDE)'!$B$11,C1038='ჯამი (HIDE)'!$B$12,C1038='ჯამი (HIDE)'!$B$13,C1038='ჯამი (HIDE)'!$B$14),"",G1038/D1038))</f>
        <v/>
      </c>
    </row>
    <row r="1039" spans="1:9" ht="31.5" customHeight="1" thickTop="1" thickBot="1">
      <c r="A1039" t="str">
        <f t="shared" ref="A1039" si="190">IF(OR(D1039&lt;&gt;0,G1039&lt;&gt;0,),"a","b")</f>
        <v>a</v>
      </c>
      <c r="B1039" s="2" t="s">
        <v>175</v>
      </c>
      <c r="C1039" s="30" t="s">
        <v>176</v>
      </c>
      <c r="D1039" s="3">
        <v>215200</v>
      </c>
      <c r="E1039" s="3">
        <f>SUM(E1040,E1048,E1049,E1050)</f>
        <v>28875</v>
      </c>
      <c r="F1039" s="3">
        <f>აპარატი!F67</f>
        <v>0</v>
      </c>
      <c r="G1039" s="3">
        <f t="shared" si="189"/>
        <v>28875</v>
      </c>
      <c r="H1039" s="3">
        <f>IF(OR(C1039='ჯამი (HIDE)'!$B$11,C1039='ჯამი (HIDE)'!$B$12,C1039='ჯამი (HIDE)'!$B$13,C1039='ჯამი (HIDE)'!$B$14),"",D1039-G1039)</f>
        <v>186325</v>
      </c>
      <c r="I1039" s="25">
        <f>IF(AND(D1039=0,G1039=0),"",IF(OR(C1039='ჯამი (HIDE)'!$B$11,C1039='ჯამი (HIDE)'!$B$12,C1039='ჯამი (HIDE)'!$B$13,C1039='ჯამი (HIDE)'!$B$14),"",G1039/D1039))</f>
        <v>0.1341775092936803</v>
      </c>
    </row>
    <row r="1040" spans="1:9" ht="16.5" hidden="1" thickTop="1" thickBot="1">
      <c r="A1040" t="s">
        <v>199</v>
      </c>
      <c r="B1040" s="33"/>
      <c r="C1040" s="5" t="s">
        <v>5</v>
      </c>
      <c r="D1040" s="13">
        <v>215200</v>
      </c>
      <c r="E1040" s="13">
        <f>SUM(E1041:E1047)</f>
        <v>28875</v>
      </c>
      <c r="F1040" s="13">
        <f>აპარატი!F68</f>
        <v>0</v>
      </c>
      <c r="G1040" s="13">
        <f t="shared" si="189"/>
        <v>28875</v>
      </c>
      <c r="H1040" s="13">
        <f>IF(OR(C1040='ჯამი (HIDE)'!$B$11,C1040='ჯამი (HIDE)'!$B$12,C1040='ჯამი (HIDE)'!$B$13,C1040='ჯამი (HIDE)'!$B$14),"",D1040-G1040)</f>
        <v>186325</v>
      </c>
      <c r="I1040" s="26">
        <f>IF(AND(D1040=0,G1040=0),"",IF(OR(C1040='ჯამი (HIDE)'!$B$11,C1040='ჯამი (HIDE)'!$B$12,C1040='ჯამი (HIDE)'!$B$13,C1040='ჯამი (HIDE)'!$B$14),"",G1040/D1040))</f>
        <v>0.1341775092936803</v>
      </c>
    </row>
    <row r="1041" spans="1:9" ht="16.5" hidden="1" thickTop="1" thickBot="1">
      <c r="A1041" t="s">
        <v>199</v>
      </c>
      <c r="B1041" s="34"/>
      <c r="C1041" s="7" t="s">
        <v>6</v>
      </c>
      <c r="D1041" s="14">
        <v>0</v>
      </c>
      <c r="E1041" s="14"/>
      <c r="F1041" s="14">
        <f>აპარატი!F69</f>
        <v>0</v>
      </c>
      <c r="G1041" s="14">
        <f t="shared" si="189"/>
        <v>0</v>
      </c>
      <c r="H1041" s="14">
        <f>IF(OR(C1041='ჯამი (HIDE)'!$B$11,C1041='ჯამი (HIDE)'!$B$12,C1041='ჯამი (HIDE)'!$B$13,C1041='ჯამი (HIDE)'!$B$14),"",D1041-G1041)</f>
        <v>0</v>
      </c>
      <c r="I1041" s="27" t="str">
        <f>IF(AND(D1041=0,G1041=0),"",IF(OR(C1041='ჯამი (HIDE)'!$B$11,C1041='ჯამი (HIDE)'!$B$12,C1041='ჯამი (HIDE)'!$B$13,C1041='ჯამი (HIDE)'!$B$14),"",G1041/D1041))</f>
        <v/>
      </c>
    </row>
    <row r="1042" spans="1:9" ht="16.5" hidden="1" thickTop="1" thickBot="1">
      <c r="A1042" t="s">
        <v>199</v>
      </c>
      <c r="B1042" s="34"/>
      <c r="C1042" s="7" t="s">
        <v>7</v>
      </c>
      <c r="D1042" s="14">
        <v>215200</v>
      </c>
      <c r="E1042" s="14">
        <v>28875</v>
      </c>
      <c r="F1042" s="14">
        <f>აპარატი!F70</f>
        <v>0</v>
      </c>
      <c r="G1042" s="14">
        <f t="shared" si="189"/>
        <v>28875</v>
      </c>
      <c r="H1042" s="14">
        <f>IF(OR(C1042='ჯამი (HIDE)'!$B$11,C1042='ჯამი (HIDE)'!$B$12,C1042='ჯამი (HIDE)'!$B$13,C1042='ჯამი (HIDE)'!$B$14),"",D1042-G1042)</f>
        <v>186325</v>
      </c>
      <c r="I1042" s="27">
        <f>IF(AND(D1042=0,G1042=0),"",IF(OR(C1042='ჯამი (HIDE)'!$B$11,C1042='ჯამი (HIDE)'!$B$12,C1042='ჯამი (HIDE)'!$B$13,C1042='ჯამი (HIDE)'!$B$14),"",G1042/D1042))</f>
        <v>0.1341775092936803</v>
      </c>
    </row>
    <row r="1043" spans="1:9" ht="16.5" hidden="1" thickTop="1" thickBot="1">
      <c r="A1043" t="s">
        <v>199</v>
      </c>
      <c r="B1043" s="34"/>
      <c r="C1043" s="7" t="s">
        <v>8</v>
      </c>
      <c r="D1043" s="14">
        <v>0</v>
      </c>
      <c r="E1043" s="14"/>
      <c r="F1043" s="14">
        <f>აპარატი!F71</f>
        <v>0</v>
      </c>
      <c r="G1043" s="14">
        <f t="shared" si="189"/>
        <v>0</v>
      </c>
      <c r="H1043" s="14">
        <f>IF(OR(C1043='ჯამი (HIDE)'!$B$11,C1043='ჯამი (HIDE)'!$B$12,C1043='ჯამი (HIDE)'!$B$13,C1043='ჯამი (HIDE)'!$B$14),"",D1043-G1043)</f>
        <v>0</v>
      </c>
      <c r="I1043" s="27" t="str">
        <f>IF(AND(D1043=0,G1043=0),"",IF(OR(C1043='ჯამი (HIDE)'!$B$11,C1043='ჯამი (HIDE)'!$B$12,C1043='ჯამი (HIDE)'!$B$13,C1043='ჯამი (HIDE)'!$B$14),"",G1043/D1043))</f>
        <v/>
      </c>
    </row>
    <row r="1044" spans="1:9" ht="16.5" hidden="1" thickTop="1" thickBot="1">
      <c r="A1044" t="s">
        <v>199</v>
      </c>
      <c r="B1044" s="34"/>
      <c r="C1044" s="7" t="s">
        <v>9</v>
      </c>
      <c r="D1044" s="14">
        <v>0</v>
      </c>
      <c r="E1044" s="14"/>
      <c r="F1044" s="14">
        <f>აპარატი!F72</f>
        <v>0</v>
      </c>
      <c r="G1044" s="14">
        <f t="shared" si="189"/>
        <v>0</v>
      </c>
      <c r="H1044" s="14">
        <f>IF(OR(C1044='ჯამი (HIDE)'!$B$11,C1044='ჯამი (HIDE)'!$B$12,C1044='ჯამი (HIDE)'!$B$13,C1044='ჯამი (HIDE)'!$B$14),"",D1044-G1044)</f>
        <v>0</v>
      </c>
      <c r="I1044" s="27" t="str">
        <f>IF(AND(D1044=0,G1044=0),"",IF(OR(C1044='ჯამი (HIDE)'!$B$11,C1044='ჯამი (HIDE)'!$B$12,C1044='ჯამი (HIDE)'!$B$13,C1044='ჯამი (HIDE)'!$B$14),"",G1044/D1044))</f>
        <v/>
      </c>
    </row>
    <row r="1045" spans="1:9" ht="16.5" hidden="1" thickTop="1" thickBot="1">
      <c r="A1045" t="s">
        <v>199</v>
      </c>
      <c r="B1045" s="34"/>
      <c r="C1045" s="7" t="s">
        <v>10</v>
      </c>
      <c r="D1045" s="14">
        <v>0</v>
      </c>
      <c r="E1045" s="14"/>
      <c r="F1045" s="14">
        <f>აპარატი!F73</f>
        <v>0</v>
      </c>
      <c r="G1045" s="14">
        <f t="shared" si="189"/>
        <v>0</v>
      </c>
      <c r="H1045" s="14">
        <f>IF(OR(C1045='ჯამი (HIDE)'!$B$11,C1045='ჯამი (HIDE)'!$B$12,C1045='ჯამი (HIDE)'!$B$13,C1045='ჯამი (HIDE)'!$B$14),"",D1045-G1045)</f>
        <v>0</v>
      </c>
      <c r="I1045" s="27" t="str">
        <f>IF(AND(D1045=0,G1045=0),"",IF(OR(C1045='ჯამი (HIDE)'!$B$11,C1045='ჯამი (HIDE)'!$B$12,C1045='ჯამი (HIDE)'!$B$13,C1045='ჯამი (HIDE)'!$B$14),"",G1045/D1045))</f>
        <v/>
      </c>
    </row>
    <row r="1046" spans="1:9" ht="16.5" hidden="1" thickTop="1" thickBot="1">
      <c r="A1046" t="s">
        <v>199</v>
      </c>
      <c r="B1046" s="34"/>
      <c r="C1046" s="7" t="s">
        <v>11</v>
      </c>
      <c r="D1046" s="14">
        <v>0</v>
      </c>
      <c r="E1046" s="14"/>
      <c r="F1046" s="14">
        <f>აპარატი!F74</f>
        <v>0</v>
      </c>
      <c r="G1046" s="14">
        <f t="shared" si="189"/>
        <v>0</v>
      </c>
      <c r="H1046" s="14">
        <f>IF(OR(C1046='ჯამი (HIDE)'!$B$11,C1046='ჯამი (HIDE)'!$B$12,C1046='ჯამი (HIDE)'!$B$13,C1046='ჯამი (HIDE)'!$B$14),"",D1046-G1046)</f>
        <v>0</v>
      </c>
      <c r="I1046" s="27" t="str">
        <f>IF(AND(D1046=0,G1046=0),"",IF(OR(C1046='ჯამი (HIDE)'!$B$11,C1046='ჯამი (HIDE)'!$B$12,C1046='ჯამი (HIDE)'!$B$13,C1046='ჯამი (HIDE)'!$B$14),"",G1046/D1046))</f>
        <v/>
      </c>
    </row>
    <row r="1047" spans="1:9" ht="16.5" hidden="1" thickTop="1" thickBot="1">
      <c r="A1047" t="s">
        <v>199</v>
      </c>
      <c r="B1047" s="34"/>
      <c r="C1047" s="7" t="s">
        <v>12</v>
      </c>
      <c r="D1047" s="14">
        <v>0</v>
      </c>
      <c r="E1047" s="14"/>
      <c r="F1047" s="14">
        <f>აპარატი!F75</f>
        <v>0</v>
      </c>
      <c r="G1047" s="14">
        <f t="shared" si="189"/>
        <v>0</v>
      </c>
      <c r="H1047" s="14">
        <f>IF(OR(C1047='ჯამი (HIDE)'!$B$11,C1047='ჯამი (HIDE)'!$B$12,C1047='ჯამი (HIDE)'!$B$13,C1047='ჯამი (HIDE)'!$B$14),"",D1047-G1047)</f>
        <v>0</v>
      </c>
      <c r="I1047" s="27" t="str">
        <f>IF(AND(D1047=0,G1047=0),"",IF(OR(C1047='ჯამი (HIDE)'!$B$11,C1047='ჯამი (HIDE)'!$B$12,C1047='ჯამი (HIDE)'!$B$13,C1047='ჯამი (HIDE)'!$B$14),"",G1047/D1047))</f>
        <v/>
      </c>
    </row>
    <row r="1048" spans="1:9" ht="16.5" hidden="1" thickTop="1" thickBot="1">
      <c r="A1048" t="s">
        <v>199</v>
      </c>
      <c r="B1048" s="33"/>
      <c r="C1048" s="5" t="s">
        <v>13</v>
      </c>
      <c r="D1048" s="13">
        <v>0</v>
      </c>
      <c r="E1048" s="13"/>
      <c r="F1048" s="13">
        <f>აპარატი!F76</f>
        <v>0</v>
      </c>
      <c r="G1048" s="13">
        <f t="shared" si="189"/>
        <v>0</v>
      </c>
      <c r="H1048" s="13">
        <f>IF(OR(C1048='ჯამი (HIDE)'!$B$11,C1048='ჯამი (HIDE)'!$B$12,C1048='ჯამი (HIDE)'!$B$13,C1048='ჯამი (HIDE)'!$B$14),"",D1048-G1048)</f>
        <v>0</v>
      </c>
      <c r="I1048" s="26" t="str">
        <f>IF(AND(D1048=0,G1048=0),"",IF(OR(C1048='ჯამი (HIDE)'!$B$11,C1048='ჯამი (HIDE)'!$B$12,C1048='ჯამი (HIDE)'!$B$13,C1048='ჯამი (HIDE)'!$B$14),"",G1048/D1048))</f>
        <v/>
      </c>
    </row>
    <row r="1049" spans="1:9" ht="16.5" hidden="1" thickTop="1" thickBot="1">
      <c r="A1049" t="s">
        <v>199</v>
      </c>
      <c r="B1049" s="33"/>
      <c r="C1049" s="5" t="s">
        <v>14</v>
      </c>
      <c r="D1049" s="13">
        <v>0</v>
      </c>
      <c r="E1049" s="13"/>
      <c r="F1049" s="13">
        <f>აპარატი!F77</f>
        <v>0</v>
      </c>
      <c r="G1049" s="13">
        <f t="shared" si="189"/>
        <v>0</v>
      </c>
      <c r="H1049" s="13">
        <f>IF(OR(C1049='ჯამი (HIDE)'!$B$11,C1049='ჯამი (HIDE)'!$B$12,C1049='ჯამი (HIDE)'!$B$13,C1049='ჯამი (HIDE)'!$B$14),"",D1049-G1049)</f>
        <v>0</v>
      </c>
      <c r="I1049" s="26" t="str">
        <f>IF(AND(D1049=0,G1049=0),"",IF(OR(C1049='ჯამი (HIDE)'!$B$11,C1049='ჯამი (HIDE)'!$B$12,C1049='ჯამი (HIDE)'!$B$13,C1049='ჯამი (HIDE)'!$B$14),"",G1049/D1049))</f>
        <v/>
      </c>
    </row>
    <row r="1050" spans="1:9" ht="16.5" hidden="1" thickTop="1" thickBot="1">
      <c r="A1050" t="s">
        <v>199</v>
      </c>
      <c r="B1050" s="35"/>
      <c r="C1050" s="9" t="s">
        <v>15</v>
      </c>
      <c r="D1050" s="15">
        <v>0</v>
      </c>
      <c r="E1050" s="15"/>
      <c r="F1050" s="15">
        <f>აპარატი!F78</f>
        <v>0</v>
      </c>
      <c r="G1050" s="15">
        <f t="shared" si="189"/>
        <v>0</v>
      </c>
      <c r="H1050" s="15">
        <f>IF(OR(C1050='ჯამი (HIDE)'!$B$11,C1050='ჯამი (HIDE)'!$B$12,C1050='ჯამი (HIDE)'!$B$13,C1050='ჯამი (HIDE)'!$B$14),"",D1050-G1050)</f>
        <v>0</v>
      </c>
      <c r="I1050" s="28" t="str">
        <f>IF(AND(D1050=0,G1050=0),"",IF(OR(C1050='ჯამი (HIDE)'!$B$11,C1050='ჯამი (HIDE)'!$B$12,C1050='ჯამი (HIDE)'!$B$13,C1050='ჯამი (HIDE)'!$B$14),"",G1050/D1050))</f>
        <v/>
      </c>
    </row>
    <row r="1051" spans="1:9" ht="31.5" customHeight="1" thickTop="1" thickBot="1">
      <c r="A1051" t="str">
        <f t="shared" ref="A1051" si="191">IF(OR(D1051&lt;&gt;0,G1051&lt;&gt;0,),"a","b")</f>
        <v>a</v>
      </c>
      <c r="B1051" s="2" t="s">
        <v>177</v>
      </c>
      <c r="C1051" s="24" t="s">
        <v>178</v>
      </c>
      <c r="D1051" s="3">
        <v>137500</v>
      </c>
      <c r="E1051" s="3">
        <f>SUM(E1052,E1060,E1061,E1062)</f>
        <v>0</v>
      </c>
      <c r="F1051" s="3">
        <f>სააგენტო!F463</f>
        <v>82000</v>
      </c>
      <c r="G1051" s="3">
        <f t="shared" si="189"/>
        <v>82000</v>
      </c>
      <c r="H1051" s="3">
        <f>IF(OR(C1051='ჯამი (HIDE)'!$B$11,C1051='ჯამი (HIDE)'!$B$12,C1051='ჯამი (HIDE)'!$B$13,C1051='ჯამი (HIDE)'!$B$14),"",D1051-G1051)</f>
        <v>55500</v>
      </c>
      <c r="I1051" s="25">
        <f>IF(AND(D1051=0,G1051=0),"",IF(OR(C1051='ჯამი (HIDE)'!$B$11,C1051='ჯამი (HIDE)'!$B$12,C1051='ჯამი (HIDE)'!$B$13,C1051='ჯამი (HIDE)'!$B$14),"",G1051/D1051))</f>
        <v>0.59636363636363632</v>
      </c>
    </row>
    <row r="1052" spans="1:9" ht="16.5" hidden="1" thickTop="1" thickBot="1">
      <c r="A1052" t="s">
        <v>199</v>
      </c>
      <c r="B1052" s="33"/>
      <c r="C1052" s="5" t="s">
        <v>5</v>
      </c>
      <c r="D1052" s="13">
        <v>137500</v>
      </c>
      <c r="E1052" s="13">
        <f>SUM(E1053:E1059)</f>
        <v>0</v>
      </c>
      <c r="F1052" s="13">
        <f>სააგენტო!F464</f>
        <v>82000</v>
      </c>
      <c r="G1052" s="13">
        <f t="shared" si="189"/>
        <v>82000</v>
      </c>
      <c r="H1052" s="13">
        <f>IF(OR(C1052='ჯამი (HIDE)'!$B$11,C1052='ჯამი (HIDE)'!$B$12,C1052='ჯამი (HIDE)'!$B$13,C1052='ჯამი (HIDE)'!$B$14),"",D1052-G1052)</f>
        <v>55500</v>
      </c>
      <c r="I1052" s="26">
        <f>IF(AND(D1052=0,G1052=0),"",IF(OR(C1052='ჯამი (HIDE)'!$B$11,C1052='ჯამი (HIDE)'!$B$12,C1052='ჯამი (HIDE)'!$B$13,C1052='ჯამი (HIDE)'!$B$14),"",G1052/D1052))</f>
        <v>0.59636363636363632</v>
      </c>
    </row>
    <row r="1053" spans="1:9" ht="16.5" hidden="1" thickTop="1" thickBot="1">
      <c r="A1053" t="s">
        <v>199</v>
      </c>
      <c r="B1053" s="34"/>
      <c r="C1053" s="7" t="s">
        <v>6</v>
      </c>
      <c r="D1053" s="14">
        <v>0</v>
      </c>
      <c r="E1053" s="14"/>
      <c r="F1053" s="14">
        <f>სააგენტო!F465</f>
        <v>0</v>
      </c>
      <c r="G1053" s="14">
        <f t="shared" si="189"/>
        <v>0</v>
      </c>
      <c r="H1053" s="14">
        <f>IF(OR(C1053='ჯამი (HIDE)'!$B$11,C1053='ჯამი (HIDE)'!$B$12,C1053='ჯამი (HIDE)'!$B$13,C1053='ჯამი (HIDE)'!$B$14),"",D1053-G1053)</f>
        <v>0</v>
      </c>
      <c r="I1053" s="27" t="str">
        <f>IF(AND(D1053=0,G1053=0),"",IF(OR(C1053='ჯამი (HIDE)'!$B$11,C1053='ჯამი (HIDE)'!$B$12,C1053='ჯამი (HIDE)'!$B$13,C1053='ჯამი (HIDE)'!$B$14),"",G1053/D1053))</f>
        <v/>
      </c>
    </row>
    <row r="1054" spans="1:9" ht="16.5" hidden="1" thickTop="1" thickBot="1">
      <c r="A1054" t="s">
        <v>199</v>
      </c>
      <c r="B1054" s="34"/>
      <c r="C1054" s="7" t="s">
        <v>7</v>
      </c>
      <c r="D1054" s="14">
        <v>137500</v>
      </c>
      <c r="E1054" s="14"/>
      <c r="F1054" s="14">
        <f>სააგენტო!F466</f>
        <v>82000</v>
      </c>
      <c r="G1054" s="14">
        <f t="shared" si="189"/>
        <v>82000</v>
      </c>
      <c r="H1054" s="14">
        <f>IF(OR(C1054='ჯამი (HIDE)'!$B$11,C1054='ჯამი (HIDE)'!$B$12,C1054='ჯამი (HIDE)'!$B$13,C1054='ჯამი (HIDE)'!$B$14),"",D1054-G1054)</f>
        <v>55500</v>
      </c>
      <c r="I1054" s="27">
        <f>IF(AND(D1054=0,G1054=0),"",IF(OR(C1054='ჯამი (HIDE)'!$B$11,C1054='ჯამი (HIDE)'!$B$12,C1054='ჯამი (HIDE)'!$B$13,C1054='ჯამი (HIDE)'!$B$14),"",G1054/D1054))</f>
        <v>0.59636363636363632</v>
      </c>
    </row>
    <row r="1055" spans="1:9" ht="16.5" hidden="1" thickTop="1" thickBot="1">
      <c r="A1055" t="s">
        <v>199</v>
      </c>
      <c r="B1055" s="34"/>
      <c r="C1055" s="7" t="s">
        <v>8</v>
      </c>
      <c r="D1055" s="14">
        <v>0</v>
      </c>
      <c r="E1055" s="14"/>
      <c r="F1055" s="14">
        <f>სააგენტო!F467</f>
        <v>0</v>
      </c>
      <c r="G1055" s="14">
        <f t="shared" si="189"/>
        <v>0</v>
      </c>
      <c r="H1055" s="14">
        <f>IF(OR(C1055='ჯამი (HIDE)'!$B$11,C1055='ჯამი (HIDE)'!$B$12,C1055='ჯამი (HIDE)'!$B$13,C1055='ჯამი (HIDE)'!$B$14),"",D1055-G1055)</f>
        <v>0</v>
      </c>
      <c r="I1055" s="27" t="str">
        <f>IF(AND(D1055=0,G1055=0),"",IF(OR(C1055='ჯამი (HIDE)'!$B$11,C1055='ჯამი (HIDE)'!$B$12,C1055='ჯამი (HIDE)'!$B$13,C1055='ჯამი (HIDE)'!$B$14),"",G1055/D1055))</f>
        <v/>
      </c>
    </row>
    <row r="1056" spans="1:9" ht="16.5" hidden="1" thickTop="1" thickBot="1">
      <c r="A1056" t="s">
        <v>199</v>
      </c>
      <c r="B1056" s="34"/>
      <c r="C1056" s="7" t="s">
        <v>9</v>
      </c>
      <c r="D1056" s="14">
        <v>0</v>
      </c>
      <c r="E1056" s="14"/>
      <c r="F1056" s="14">
        <f>სააგენტო!F468</f>
        <v>0</v>
      </c>
      <c r="G1056" s="14">
        <f t="shared" si="189"/>
        <v>0</v>
      </c>
      <c r="H1056" s="14">
        <f>IF(OR(C1056='ჯამი (HIDE)'!$B$11,C1056='ჯამი (HIDE)'!$B$12,C1056='ჯამი (HIDE)'!$B$13,C1056='ჯამი (HIDE)'!$B$14),"",D1056-G1056)</f>
        <v>0</v>
      </c>
      <c r="I1056" s="27" t="str">
        <f>IF(AND(D1056=0,G1056=0),"",IF(OR(C1056='ჯამი (HIDE)'!$B$11,C1056='ჯამი (HIDE)'!$B$12,C1056='ჯამი (HIDE)'!$B$13,C1056='ჯამი (HIDE)'!$B$14),"",G1056/D1056))</f>
        <v/>
      </c>
    </row>
    <row r="1057" spans="1:9" ht="16.5" hidden="1" thickTop="1" thickBot="1">
      <c r="A1057" t="s">
        <v>199</v>
      </c>
      <c r="B1057" s="34"/>
      <c r="C1057" s="7" t="s">
        <v>10</v>
      </c>
      <c r="D1057" s="14">
        <v>0</v>
      </c>
      <c r="E1057" s="14"/>
      <c r="F1057" s="14">
        <f>სააგენტო!F469</f>
        <v>0</v>
      </c>
      <c r="G1057" s="14">
        <f t="shared" si="189"/>
        <v>0</v>
      </c>
      <c r="H1057" s="14">
        <f>IF(OR(C1057='ჯამი (HIDE)'!$B$11,C1057='ჯამი (HIDE)'!$B$12,C1057='ჯამი (HIDE)'!$B$13,C1057='ჯამი (HIDE)'!$B$14),"",D1057-G1057)</f>
        <v>0</v>
      </c>
      <c r="I1057" s="27" t="str">
        <f>IF(AND(D1057=0,G1057=0),"",IF(OR(C1057='ჯამი (HIDE)'!$B$11,C1057='ჯამი (HIDE)'!$B$12,C1057='ჯამი (HIDE)'!$B$13,C1057='ჯამი (HIDE)'!$B$14),"",G1057/D1057))</f>
        <v/>
      </c>
    </row>
    <row r="1058" spans="1:9" ht="16.5" hidden="1" thickTop="1" thickBot="1">
      <c r="A1058" t="s">
        <v>199</v>
      </c>
      <c r="B1058" s="34"/>
      <c r="C1058" s="7" t="s">
        <v>11</v>
      </c>
      <c r="D1058" s="14">
        <v>0</v>
      </c>
      <c r="E1058" s="14"/>
      <c r="F1058" s="14">
        <f>სააგენტო!F470</f>
        <v>0</v>
      </c>
      <c r="G1058" s="14">
        <f t="shared" si="189"/>
        <v>0</v>
      </c>
      <c r="H1058" s="14">
        <f>IF(OR(C1058='ჯამი (HIDE)'!$B$11,C1058='ჯამი (HIDE)'!$B$12,C1058='ჯამი (HIDE)'!$B$13,C1058='ჯამი (HIDE)'!$B$14),"",D1058-G1058)</f>
        <v>0</v>
      </c>
      <c r="I1058" s="27" t="str">
        <f>IF(AND(D1058=0,G1058=0),"",IF(OR(C1058='ჯამი (HIDE)'!$B$11,C1058='ჯამი (HIDE)'!$B$12,C1058='ჯამი (HIDE)'!$B$13,C1058='ჯამი (HIDE)'!$B$14),"",G1058/D1058))</f>
        <v/>
      </c>
    </row>
    <row r="1059" spans="1:9" ht="16.5" hidden="1" thickTop="1" thickBot="1">
      <c r="A1059" t="s">
        <v>199</v>
      </c>
      <c r="B1059" s="34"/>
      <c r="C1059" s="7" t="s">
        <v>12</v>
      </c>
      <c r="D1059" s="14">
        <v>0</v>
      </c>
      <c r="E1059" s="14"/>
      <c r="F1059" s="14">
        <f>სააგენტო!F471</f>
        <v>0</v>
      </c>
      <c r="G1059" s="14">
        <f t="shared" si="189"/>
        <v>0</v>
      </c>
      <c r="H1059" s="14">
        <f>IF(OR(C1059='ჯამი (HIDE)'!$B$11,C1059='ჯამი (HIDE)'!$B$12,C1059='ჯამი (HIDE)'!$B$13,C1059='ჯამი (HIDE)'!$B$14),"",D1059-G1059)</f>
        <v>0</v>
      </c>
      <c r="I1059" s="27" t="str">
        <f>IF(AND(D1059=0,G1059=0),"",IF(OR(C1059='ჯამი (HIDE)'!$B$11,C1059='ჯამი (HIDE)'!$B$12,C1059='ჯამი (HIDE)'!$B$13,C1059='ჯამი (HIDE)'!$B$14),"",G1059/D1059))</f>
        <v/>
      </c>
    </row>
    <row r="1060" spans="1:9" ht="16.5" hidden="1" thickTop="1" thickBot="1">
      <c r="A1060" t="s">
        <v>199</v>
      </c>
      <c r="B1060" s="33"/>
      <c r="C1060" s="5" t="s">
        <v>13</v>
      </c>
      <c r="D1060" s="13">
        <v>0</v>
      </c>
      <c r="E1060" s="13"/>
      <c r="F1060" s="13">
        <f>სააგენტო!F472</f>
        <v>0</v>
      </c>
      <c r="G1060" s="13">
        <f t="shared" si="189"/>
        <v>0</v>
      </c>
      <c r="H1060" s="13">
        <f>IF(OR(C1060='ჯამი (HIDE)'!$B$11,C1060='ჯამი (HIDE)'!$B$12,C1060='ჯამი (HIDE)'!$B$13,C1060='ჯამი (HIDE)'!$B$14),"",D1060-G1060)</f>
        <v>0</v>
      </c>
      <c r="I1060" s="26" t="str">
        <f>IF(AND(D1060=0,G1060=0),"",IF(OR(C1060='ჯამი (HIDE)'!$B$11,C1060='ჯამი (HIDE)'!$B$12,C1060='ჯამი (HIDE)'!$B$13,C1060='ჯამი (HIDE)'!$B$14),"",G1060/D1060))</f>
        <v/>
      </c>
    </row>
    <row r="1061" spans="1:9" ht="16.5" hidden="1" thickTop="1" thickBot="1">
      <c r="A1061" t="s">
        <v>199</v>
      </c>
      <c r="B1061" s="33"/>
      <c r="C1061" s="5" t="s">
        <v>14</v>
      </c>
      <c r="D1061" s="13">
        <v>0</v>
      </c>
      <c r="E1061" s="13"/>
      <c r="F1061" s="13">
        <f>სააგენტო!F473</f>
        <v>0</v>
      </c>
      <c r="G1061" s="13">
        <f t="shared" si="189"/>
        <v>0</v>
      </c>
      <c r="H1061" s="13">
        <f>IF(OR(C1061='ჯამი (HIDE)'!$B$11,C1061='ჯამი (HIDE)'!$B$12,C1061='ჯამი (HIDE)'!$B$13,C1061='ჯამი (HIDE)'!$B$14),"",D1061-G1061)</f>
        <v>0</v>
      </c>
      <c r="I1061" s="26" t="str">
        <f>IF(AND(D1061=0,G1061=0),"",IF(OR(C1061='ჯამი (HIDE)'!$B$11,C1061='ჯამი (HIDE)'!$B$12,C1061='ჯამი (HIDE)'!$B$13,C1061='ჯამი (HIDE)'!$B$14),"",G1061/D1061))</f>
        <v/>
      </c>
    </row>
    <row r="1062" spans="1:9" ht="16.5" hidden="1" thickTop="1" thickBot="1">
      <c r="A1062" t="s">
        <v>199</v>
      </c>
      <c r="B1062" s="35"/>
      <c r="C1062" s="9" t="s">
        <v>15</v>
      </c>
      <c r="D1062" s="15">
        <v>0</v>
      </c>
      <c r="E1062" s="15"/>
      <c r="F1062" s="15">
        <f>სააგენტო!F474</f>
        <v>0</v>
      </c>
      <c r="G1062" s="15">
        <f t="shared" si="189"/>
        <v>0</v>
      </c>
      <c r="H1062" s="15">
        <f>IF(OR(C1062='ჯამი (HIDE)'!$B$11,C1062='ჯამი (HIDE)'!$B$12,C1062='ჯამი (HIDE)'!$B$13,C1062='ჯამი (HIDE)'!$B$14),"",D1062-G1062)</f>
        <v>0</v>
      </c>
      <c r="I1062" s="28" t="str">
        <f>IF(AND(D1062=0,G1062=0),"",IF(OR(C1062='ჯამი (HIDE)'!$B$11,C1062='ჯამი (HIDE)'!$B$12,C1062='ჯამი (HIDE)'!$B$13,C1062='ჯამი (HIDE)'!$B$14),"",G1062/D1062))</f>
        <v/>
      </c>
    </row>
    <row r="1063" spans="1:9" ht="31.5" thickTop="1" thickBot="1">
      <c r="A1063" t="str">
        <f t="shared" ref="A1063" si="192">IF(OR(D1063&lt;&gt;0,G1063&lt;&gt;0,),"a","b")</f>
        <v>a</v>
      </c>
      <c r="B1063" s="2" t="s">
        <v>179</v>
      </c>
      <c r="C1063" s="30" t="s">
        <v>180</v>
      </c>
      <c r="D1063" s="3">
        <v>302000</v>
      </c>
      <c r="E1063" s="3">
        <f>SUM(E1064,E1072,E1073,E1074)</f>
        <v>0</v>
      </c>
      <c r="F1063" s="3">
        <f>სააგენტო!F475</f>
        <v>0</v>
      </c>
      <c r="G1063" s="3">
        <f t="shared" si="189"/>
        <v>0</v>
      </c>
      <c r="H1063" s="3">
        <f>IF(OR(C1063='ჯამი (HIDE)'!$B$11,C1063='ჯამი (HIDE)'!$B$12,C1063='ჯამი (HIDE)'!$B$13,C1063='ჯამი (HIDE)'!$B$14),"",D1063-G1063)</f>
        <v>302000</v>
      </c>
      <c r="I1063" s="25">
        <f>IF(AND(D1063=0,G1063=0),"",IF(OR(C1063='ჯამი (HIDE)'!$B$11,C1063='ჯამი (HIDE)'!$B$12,C1063='ჯამი (HIDE)'!$B$13,C1063='ჯამი (HIDE)'!$B$14),"",G1063/D1063))</f>
        <v>0</v>
      </c>
    </row>
    <row r="1064" spans="1:9" ht="15.75" hidden="1" thickTop="1">
      <c r="A1064" t="s">
        <v>199</v>
      </c>
      <c r="B1064" s="33"/>
      <c r="C1064" s="5" t="s">
        <v>5</v>
      </c>
      <c r="D1064" s="13">
        <v>302000</v>
      </c>
      <c r="E1064" s="13">
        <f>SUM(E1065:E1071)</f>
        <v>0</v>
      </c>
      <c r="F1064" s="13">
        <f>სააგენტო!F476</f>
        <v>0</v>
      </c>
      <c r="G1064" s="13">
        <f t="shared" si="189"/>
        <v>0</v>
      </c>
      <c r="H1064" s="13">
        <f>IF(OR(C1064='ჯამი (HIDE)'!$B$11,C1064='ჯამი (HIDE)'!$B$12,C1064='ჯამი (HIDE)'!$B$13,C1064='ჯამი (HIDE)'!$B$14),"",D1064-G1064)</f>
        <v>302000</v>
      </c>
      <c r="I1064" s="26">
        <f>IF(AND(D1064=0,G1064=0),"",IF(OR(C1064='ჯამი (HIDE)'!$B$11,C1064='ჯამი (HIDE)'!$B$12,C1064='ჯამი (HIDE)'!$B$13,C1064='ჯამი (HIDE)'!$B$14),"",G1064/D1064))</f>
        <v>0</v>
      </c>
    </row>
    <row r="1065" spans="1:9" ht="15.75" hidden="1" thickTop="1">
      <c r="A1065" t="s">
        <v>199</v>
      </c>
      <c r="B1065" s="34"/>
      <c r="C1065" s="7" t="s">
        <v>6</v>
      </c>
      <c r="D1065" s="14">
        <v>0</v>
      </c>
      <c r="E1065" s="14"/>
      <c r="F1065" s="14">
        <f>სააგენტო!F477</f>
        <v>0</v>
      </c>
      <c r="G1065" s="14">
        <f t="shared" si="189"/>
        <v>0</v>
      </c>
      <c r="H1065" s="14">
        <f>IF(OR(C1065='ჯამი (HIDE)'!$B$11,C1065='ჯამი (HIDE)'!$B$12,C1065='ჯამი (HIDE)'!$B$13,C1065='ჯამი (HIDE)'!$B$14),"",D1065-G1065)</f>
        <v>0</v>
      </c>
      <c r="I1065" s="27" t="str">
        <f>IF(AND(D1065=0,G1065=0),"",IF(OR(C1065='ჯამი (HIDE)'!$B$11,C1065='ჯამი (HIDE)'!$B$12,C1065='ჯამი (HIDE)'!$B$13,C1065='ჯამი (HIDE)'!$B$14),"",G1065/D1065))</f>
        <v/>
      </c>
    </row>
    <row r="1066" spans="1:9" ht="15.75" hidden="1" thickTop="1">
      <c r="A1066" t="s">
        <v>199</v>
      </c>
      <c r="B1066" s="34"/>
      <c r="C1066" s="7" t="s">
        <v>7</v>
      </c>
      <c r="D1066" s="14">
        <v>302000</v>
      </c>
      <c r="E1066" s="14"/>
      <c r="F1066" s="14">
        <f>სააგენტო!F478</f>
        <v>0</v>
      </c>
      <c r="G1066" s="14">
        <f t="shared" si="189"/>
        <v>0</v>
      </c>
      <c r="H1066" s="14">
        <f>IF(OR(C1066='ჯამი (HIDE)'!$B$11,C1066='ჯამი (HIDE)'!$B$12,C1066='ჯამი (HIDE)'!$B$13,C1066='ჯამი (HIDE)'!$B$14),"",D1066-G1066)</f>
        <v>302000</v>
      </c>
      <c r="I1066" s="27">
        <f>IF(AND(D1066=0,G1066=0),"",IF(OR(C1066='ჯამი (HIDE)'!$B$11,C1066='ჯამი (HIDE)'!$B$12,C1066='ჯამი (HIDE)'!$B$13,C1066='ჯამი (HIDE)'!$B$14),"",G1066/D1066))</f>
        <v>0</v>
      </c>
    </row>
    <row r="1067" spans="1:9" ht="15.75" hidden="1" thickTop="1">
      <c r="A1067" t="s">
        <v>199</v>
      </c>
      <c r="B1067" s="34"/>
      <c r="C1067" s="7" t="s">
        <v>8</v>
      </c>
      <c r="D1067" s="14">
        <v>0</v>
      </c>
      <c r="E1067" s="14"/>
      <c r="F1067" s="14">
        <f>სააგენტო!F479</f>
        <v>0</v>
      </c>
      <c r="G1067" s="14">
        <f t="shared" si="189"/>
        <v>0</v>
      </c>
      <c r="H1067" s="14">
        <f>IF(OR(C1067='ჯამი (HIDE)'!$B$11,C1067='ჯამი (HIDE)'!$B$12,C1067='ჯამი (HIDE)'!$B$13,C1067='ჯამი (HIDE)'!$B$14),"",D1067-G1067)</f>
        <v>0</v>
      </c>
      <c r="I1067" s="27" t="str">
        <f>IF(AND(D1067=0,G1067=0),"",IF(OR(C1067='ჯამი (HIDE)'!$B$11,C1067='ჯამი (HIDE)'!$B$12,C1067='ჯამი (HIDE)'!$B$13,C1067='ჯამი (HIDE)'!$B$14),"",G1067/D1067))</f>
        <v/>
      </c>
    </row>
    <row r="1068" spans="1:9" ht="15.75" hidden="1" thickTop="1">
      <c r="A1068" t="s">
        <v>199</v>
      </c>
      <c r="B1068" s="34"/>
      <c r="C1068" s="7" t="s">
        <v>9</v>
      </c>
      <c r="D1068" s="14">
        <v>0</v>
      </c>
      <c r="E1068" s="14"/>
      <c r="F1068" s="14">
        <f>სააგენტო!F480</f>
        <v>0</v>
      </c>
      <c r="G1068" s="14">
        <f t="shared" si="189"/>
        <v>0</v>
      </c>
      <c r="H1068" s="14">
        <f>IF(OR(C1068='ჯამი (HIDE)'!$B$11,C1068='ჯამი (HIDE)'!$B$12,C1068='ჯამი (HIDE)'!$B$13,C1068='ჯამი (HIDE)'!$B$14),"",D1068-G1068)</f>
        <v>0</v>
      </c>
      <c r="I1068" s="27" t="str">
        <f>IF(AND(D1068=0,G1068=0),"",IF(OR(C1068='ჯამი (HIDE)'!$B$11,C1068='ჯამი (HIDE)'!$B$12,C1068='ჯამი (HIDE)'!$B$13,C1068='ჯამი (HIDE)'!$B$14),"",G1068/D1068))</f>
        <v/>
      </c>
    </row>
    <row r="1069" spans="1:9" ht="15.75" hidden="1" thickTop="1">
      <c r="A1069" t="s">
        <v>199</v>
      </c>
      <c r="B1069" s="34"/>
      <c r="C1069" s="7" t="s">
        <v>10</v>
      </c>
      <c r="D1069" s="14">
        <v>0</v>
      </c>
      <c r="E1069" s="14"/>
      <c r="F1069" s="14">
        <f>სააგენტო!F481</f>
        <v>0</v>
      </c>
      <c r="G1069" s="14">
        <f t="shared" si="189"/>
        <v>0</v>
      </c>
      <c r="H1069" s="14">
        <f>IF(OR(C1069='ჯამი (HIDE)'!$B$11,C1069='ჯამი (HIDE)'!$B$12,C1069='ჯამი (HIDE)'!$B$13,C1069='ჯამი (HIDE)'!$B$14),"",D1069-G1069)</f>
        <v>0</v>
      </c>
      <c r="I1069" s="27" t="str">
        <f>IF(AND(D1069=0,G1069=0),"",IF(OR(C1069='ჯამი (HIDE)'!$B$11,C1069='ჯამი (HIDE)'!$B$12,C1069='ჯამი (HIDE)'!$B$13,C1069='ჯამი (HIDE)'!$B$14),"",G1069/D1069))</f>
        <v/>
      </c>
    </row>
    <row r="1070" spans="1:9" ht="15.75" hidden="1" thickTop="1">
      <c r="A1070" t="s">
        <v>199</v>
      </c>
      <c r="B1070" s="34"/>
      <c r="C1070" s="7" t="s">
        <v>11</v>
      </c>
      <c r="D1070" s="14">
        <v>0</v>
      </c>
      <c r="E1070" s="14"/>
      <c r="F1070" s="14">
        <f>სააგენტო!F482</f>
        <v>0</v>
      </c>
      <c r="G1070" s="14">
        <f t="shared" si="189"/>
        <v>0</v>
      </c>
      <c r="H1070" s="14">
        <f>IF(OR(C1070='ჯამი (HIDE)'!$B$11,C1070='ჯამი (HIDE)'!$B$12,C1070='ჯამი (HIDE)'!$B$13,C1070='ჯამი (HIDE)'!$B$14),"",D1070-G1070)</f>
        <v>0</v>
      </c>
      <c r="I1070" s="27" t="str">
        <f>IF(AND(D1070=0,G1070=0),"",IF(OR(C1070='ჯამი (HIDE)'!$B$11,C1070='ჯამი (HIDE)'!$B$12,C1070='ჯამი (HIDE)'!$B$13,C1070='ჯამი (HIDE)'!$B$14),"",G1070/D1070))</f>
        <v/>
      </c>
    </row>
    <row r="1071" spans="1:9" ht="15.75" hidden="1" thickTop="1">
      <c r="A1071" t="s">
        <v>199</v>
      </c>
      <c r="B1071" s="34"/>
      <c r="C1071" s="7" t="s">
        <v>12</v>
      </c>
      <c r="D1071" s="14">
        <v>0</v>
      </c>
      <c r="E1071" s="14"/>
      <c r="F1071" s="14">
        <f>სააგენტო!F483</f>
        <v>0</v>
      </c>
      <c r="G1071" s="14">
        <f t="shared" si="189"/>
        <v>0</v>
      </c>
      <c r="H1071" s="14">
        <f>IF(OR(C1071='ჯამი (HIDE)'!$B$11,C1071='ჯამი (HIDE)'!$B$12,C1071='ჯამი (HIDE)'!$B$13,C1071='ჯამი (HIDE)'!$B$14),"",D1071-G1071)</f>
        <v>0</v>
      </c>
      <c r="I1071" s="27" t="str">
        <f>IF(AND(D1071=0,G1071=0),"",IF(OR(C1071='ჯამი (HIDE)'!$B$11,C1071='ჯამი (HIDE)'!$B$12,C1071='ჯამი (HIDE)'!$B$13,C1071='ჯამი (HIDE)'!$B$14),"",G1071/D1071))</f>
        <v/>
      </c>
    </row>
    <row r="1072" spans="1:9" ht="15.75" hidden="1" thickTop="1">
      <c r="A1072" t="s">
        <v>199</v>
      </c>
      <c r="B1072" s="33"/>
      <c r="C1072" s="5" t="s">
        <v>13</v>
      </c>
      <c r="D1072" s="13">
        <v>0</v>
      </c>
      <c r="E1072" s="13"/>
      <c r="F1072" s="13">
        <f>სააგენტო!F484</f>
        <v>0</v>
      </c>
      <c r="G1072" s="13">
        <f t="shared" si="189"/>
        <v>0</v>
      </c>
      <c r="H1072" s="13">
        <f>IF(OR(C1072='ჯამი (HIDE)'!$B$11,C1072='ჯამი (HIDE)'!$B$12,C1072='ჯამი (HIDE)'!$B$13,C1072='ჯამი (HIDE)'!$B$14),"",D1072-G1072)</f>
        <v>0</v>
      </c>
      <c r="I1072" s="26" t="str">
        <f>IF(AND(D1072=0,G1072=0),"",IF(OR(C1072='ჯამი (HIDE)'!$B$11,C1072='ჯამი (HIDE)'!$B$12,C1072='ჯამი (HIDE)'!$B$13,C1072='ჯამი (HIDE)'!$B$14),"",G1072/D1072))</f>
        <v/>
      </c>
    </row>
    <row r="1073" spans="1:9" ht="15.75" hidden="1" thickTop="1">
      <c r="A1073" t="s">
        <v>199</v>
      </c>
      <c r="B1073" s="33"/>
      <c r="C1073" s="5" t="s">
        <v>14</v>
      </c>
      <c r="D1073" s="13">
        <v>0</v>
      </c>
      <c r="E1073" s="13"/>
      <c r="F1073" s="13">
        <f>სააგენტო!F485</f>
        <v>0</v>
      </c>
      <c r="G1073" s="13">
        <f t="shared" si="189"/>
        <v>0</v>
      </c>
      <c r="H1073" s="13">
        <f>IF(OR(C1073='ჯამი (HIDE)'!$B$11,C1073='ჯამი (HIDE)'!$B$12,C1073='ჯამი (HIDE)'!$B$13,C1073='ჯამი (HIDE)'!$B$14),"",D1073-G1073)</f>
        <v>0</v>
      </c>
      <c r="I1073" s="26" t="str">
        <f>IF(AND(D1073=0,G1073=0),"",IF(OR(C1073='ჯამი (HIDE)'!$B$11,C1073='ჯამი (HIDE)'!$B$12,C1073='ჯამი (HIDE)'!$B$13,C1073='ჯამი (HIDE)'!$B$14),"",G1073/D1073))</f>
        <v/>
      </c>
    </row>
    <row r="1074" spans="1:9" ht="16.5" hidden="1" thickTop="1" thickBot="1">
      <c r="A1074" t="s">
        <v>199</v>
      </c>
      <c r="B1074" s="35"/>
      <c r="C1074" s="9" t="s">
        <v>15</v>
      </c>
      <c r="D1074" s="15">
        <v>0</v>
      </c>
      <c r="E1074" s="15"/>
      <c r="F1074" s="15">
        <f>სააგენტო!F486</f>
        <v>0</v>
      </c>
      <c r="G1074" s="15">
        <f t="shared" si="189"/>
        <v>0</v>
      </c>
      <c r="H1074" s="15">
        <f>IF(OR(C1074='ჯამი (HIDE)'!$B$11,C1074='ჯამი (HIDE)'!$B$12,C1074='ჯამი (HIDE)'!$B$13,C1074='ჯამი (HIDE)'!$B$14),"",D1074-G1074)</f>
        <v>0</v>
      </c>
      <c r="I1074" s="28" t="str">
        <f>IF(AND(D1074=0,G1074=0),"",IF(OR(C1074='ჯამი (HIDE)'!$B$11,C1074='ჯამი (HIDE)'!$B$12,C1074='ჯამი (HIDE)'!$B$13,C1074='ჯამი (HIDE)'!$B$14),"",G1074/D1074))</f>
        <v/>
      </c>
    </row>
    <row r="1075" spans="1:9" ht="15.75" thickTop="1"/>
  </sheetData>
  <autoFilter ref="A2:I1074">
    <filterColumn colId="0">
      <filters>
        <filter val="a"/>
      </filters>
    </filterColumn>
  </autoFilter>
  <pageMargins left="0" right="0" top="0" bottom="0" header="0" footer="0"/>
  <pageSetup scale="7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79"/>
  <sheetViews>
    <sheetView showGridLines="0" view="pageBreakPreview" zoomScaleNormal="100" zoomScaleSheetLayoutView="100" workbookViewId="0">
      <pane ySplit="2" topLeftCell="A39" activePane="bottomLeft" state="frozen"/>
      <selection pane="bottomLeft" activeCell="F51" sqref="F51"/>
    </sheetView>
  </sheetViews>
  <sheetFormatPr defaultRowHeight="15"/>
  <cols>
    <col min="1" max="1" width="2" customWidth="1"/>
    <col min="2" max="2" width="13.140625" customWidth="1"/>
    <col min="3" max="3" width="65.28515625" customWidth="1"/>
    <col min="4" max="4" width="18.28515625" bestFit="1" customWidth="1"/>
    <col min="5" max="5" width="16" customWidth="1"/>
    <col min="6" max="6" width="22.5703125" customWidth="1"/>
    <col min="7" max="7" width="18.28515625" bestFit="1" customWidth="1"/>
    <col min="8" max="8" width="14.42578125" bestFit="1" customWidth="1"/>
    <col min="9" max="9" width="10.5703125" customWidth="1"/>
  </cols>
  <sheetData>
    <row r="2" spans="1:9" ht="45.75" thickBot="1">
      <c r="B2" s="1" t="s">
        <v>0</v>
      </c>
      <c r="C2" s="1" t="s">
        <v>1</v>
      </c>
      <c r="D2" s="1" t="s">
        <v>181</v>
      </c>
      <c r="E2" s="1" t="s">
        <v>183</v>
      </c>
      <c r="F2" s="1" t="s">
        <v>182</v>
      </c>
      <c r="G2" s="1" t="s">
        <v>184</v>
      </c>
      <c r="H2" s="1" t="s">
        <v>185</v>
      </c>
      <c r="I2" s="1" t="s">
        <v>186</v>
      </c>
    </row>
    <row r="3" spans="1:9" ht="31.5" thickTop="1" thickBot="1">
      <c r="A3" t="str">
        <f t="shared" ref="A3:A18" si="0">IF(OR(D3&lt;&gt;0,F3&lt;&gt;0,G3&lt;&gt;0,H3&lt;&gt;0,I3&lt;&gt;0,),"a","b")</f>
        <v>a</v>
      </c>
      <c r="B3" s="2" t="s">
        <v>18</v>
      </c>
      <c r="C3" s="3" t="s">
        <v>19</v>
      </c>
      <c r="D3" s="3">
        <f>სულ!D31</f>
        <v>2362900</v>
      </c>
      <c r="E3" s="3">
        <f>სულ!E31</f>
        <v>1152007.5399999998</v>
      </c>
      <c r="F3" s="3">
        <f t="shared" ref="F3" si="1">SUM(F4,F16,F17,F18)</f>
        <v>1054874.79</v>
      </c>
      <c r="G3" s="3">
        <f>E3+F3</f>
        <v>2206882.33</v>
      </c>
      <c r="H3" s="3">
        <f>IF(OR(C3='ჯამი (HIDE)'!$B$11,C3='ჯამი (HIDE)'!$B$12,C3='ჯამი (HIDE)'!$B$13,C3='ჯამი (HIDE)'!$B$14),"",D3-G3)</f>
        <v>156017.66999999993</v>
      </c>
      <c r="I3" s="25">
        <f>IF(AND(D3=0,G3=0),"",IF(OR(C3='ჯამი (HIDE)'!$B$11,C3='ჯამი (HIDE)'!$B$12,C3='ჯამი (HIDE)'!$B$13,C3='ჯამი (HIDE)'!$B$14),"",G3/D3))</f>
        <v>0.93397195395488597</v>
      </c>
    </row>
    <row r="4" spans="1:9" ht="15.75" thickTop="1">
      <c r="A4" t="str">
        <f t="shared" si="0"/>
        <v>a</v>
      </c>
      <c r="B4" s="4"/>
      <c r="C4" s="5" t="s">
        <v>5</v>
      </c>
      <c r="D4" s="13">
        <f>სულ!D32</f>
        <v>2219653</v>
      </c>
      <c r="E4" s="13">
        <f>სულ!E32</f>
        <v>1152007.5399999998</v>
      </c>
      <c r="F4" s="13">
        <f>SUM(F5,F9,F11,F12,F13,F14,F15)</f>
        <v>1045527.79</v>
      </c>
      <c r="G4" s="13">
        <f t="shared" ref="G4:G67" si="2">E4+F4</f>
        <v>2197535.33</v>
      </c>
      <c r="H4" s="13">
        <f>IF(OR(C4='ჯამი (HIDE)'!$B$11,C4='ჯამი (HIDE)'!$B$12,C4='ჯამი (HIDE)'!$B$13,C4='ჯამი (HIDE)'!$B$14),"",D4-G4)</f>
        <v>22117.669999999925</v>
      </c>
      <c r="I4" s="26">
        <f>IF(AND(D4=0,G4=0),"",IF(OR(C4='ჯამი (HIDE)'!$B$11,C4='ჯამი (HIDE)'!$B$12,C4='ჯამი (HIDE)'!$B$13,C4='ჯამი (HIDE)'!$B$14),"",G4/D4))</f>
        <v>0.99003552807578488</v>
      </c>
    </row>
    <row r="5" spans="1:9">
      <c r="A5" t="str">
        <f t="shared" si="0"/>
        <v>a</v>
      </c>
      <c r="B5" s="6"/>
      <c r="C5" s="7" t="s">
        <v>6</v>
      </c>
      <c r="D5" s="14">
        <f>სულ!D33</f>
        <v>1050000</v>
      </c>
      <c r="E5" s="14">
        <f>სულ!E33</f>
        <v>326349.13</v>
      </c>
      <c r="F5" s="14">
        <f>SUM(F6,F7,F8)</f>
        <v>674500</v>
      </c>
      <c r="G5" s="14">
        <f t="shared" si="2"/>
        <v>1000849.13</v>
      </c>
      <c r="H5" s="14">
        <f>IF(OR(C5='ჯამი (HIDE)'!$B$11,C5='ჯამი (HIDE)'!$B$12,C5='ჯამი (HIDE)'!$B$13,C5='ჯამი (HIDE)'!$B$14),"",D5-G5)</f>
        <v>49150.869999999995</v>
      </c>
      <c r="I5" s="27">
        <f>IF(AND(D5=0,G5=0),"",IF(OR(C5='ჯამი (HIDE)'!$B$11,C5='ჯამი (HIDE)'!$B$12,C5='ჯამი (HIDE)'!$B$13,C5='ჯამი (HIDE)'!$B$14),"",G5/D5))</f>
        <v>0.95318964761904768</v>
      </c>
    </row>
    <row r="6" spans="1:9">
      <c r="A6" t="str">
        <f t="shared" si="0"/>
        <v>a</v>
      </c>
      <c r="B6" s="6"/>
      <c r="C6" s="18" t="s">
        <v>187</v>
      </c>
      <c r="D6" s="14">
        <f>სულ!D34</f>
        <v>0</v>
      </c>
      <c r="E6" s="14">
        <f>სულ!E34</f>
        <v>228134.13</v>
      </c>
      <c r="F6" s="14">
        <v>455000</v>
      </c>
      <c r="G6" s="14">
        <f t="shared" si="2"/>
        <v>683134.13</v>
      </c>
      <c r="H6" s="14" t="str">
        <f>IF(OR(C6='ჯამი (HIDE)'!$B$11,C6='ჯამი (HIDE)'!$B$12,C6='ჯამი (HIDE)'!$B$13,C6='ჯამი (HIDE)'!$B$14),"",D6-G6)</f>
        <v/>
      </c>
      <c r="I6" s="27" t="str">
        <f>IF(AND(D6=0,G6=0),"",IF(OR(C6='ჯამი (HIDE)'!$B$11,C6='ჯამი (HIDE)'!$B$12,C6='ჯამი (HIDE)'!$B$13,C6='ჯამი (HIDE)'!$B$14),"",G6/D6))</f>
        <v/>
      </c>
    </row>
    <row r="7" spans="1:9">
      <c r="A7" t="str">
        <f t="shared" si="0"/>
        <v>a</v>
      </c>
      <c r="B7" s="6"/>
      <c r="C7" s="18" t="s">
        <v>188</v>
      </c>
      <c r="D7" s="14">
        <f>სულ!D35</f>
        <v>0</v>
      </c>
      <c r="E7" s="14">
        <f>სულ!E35</f>
        <v>9100</v>
      </c>
      <c r="F7" s="14">
        <v>35500</v>
      </c>
      <c r="G7" s="14">
        <f t="shared" si="2"/>
        <v>44600</v>
      </c>
      <c r="H7" s="14" t="str">
        <f>IF(OR(C7='ჯამი (HIDE)'!$B$11,C7='ჯამი (HIDE)'!$B$12,C7='ჯამი (HIDE)'!$B$13,C7='ჯამი (HIDE)'!$B$14),"",D7-G7)</f>
        <v/>
      </c>
      <c r="I7" s="27" t="str">
        <f>IF(AND(D7=0,G7=0),"",IF(OR(C7='ჯამი (HIDE)'!$B$11,C7='ჯამი (HIDE)'!$B$12,C7='ჯამი (HIDE)'!$B$13,C7='ჯამი (HIDE)'!$B$14),"",G7/D7))</f>
        <v/>
      </c>
    </row>
    <row r="8" spans="1:9">
      <c r="A8" t="str">
        <f t="shared" si="0"/>
        <v>a</v>
      </c>
      <c r="B8" s="6"/>
      <c r="C8" s="18" t="s">
        <v>189</v>
      </c>
      <c r="D8" s="14">
        <f>სულ!D36</f>
        <v>0</v>
      </c>
      <c r="E8" s="14">
        <f>სულ!E36</f>
        <v>89115</v>
      </c>
      <c r="F8" s="14">
        <v>184000</v>
      </c>
      <c r="G8" s="14">
        <f t="shared" si="2"/>
        <v>273115</v>
      </c>
      <c r="H8" s="14" t="str">
        <f>IF(OR(C8='ჯამი (HIDE)'!$B$11,C8='ჯამი (HIDE)'!$B$12,C8='ჯამი (HIDE)'!$B$13,C8='ჯამი (HIDE)'!$B$14),"",D8-G8)</f>
        <v/>
      </c>
      <c r="I8" s="27" t="str">
        <f>IF(AND(D8=0,G8=0),"",IF(OR(C8='ჯამი (HIDE)'!$B$11,C8='ჯამი (HIDE)'!$B$12,C8='ჯამი (HIDE)'!$B$13,C8='ჯამი (HIDE)'!$B$14),"",G8/D8))</f>
        <v/>
      </c>
    </row>
    <row r="9" spans="1:9">
      <c r="A9" t="str">
        <f t="shared" si="0"/>
        <v>a</v>
      </c>
      <c r="B9" s="6"/>
      <c r="C9" s="7" t="s">
        <v>7</v>
      </c>
      <c r="D9" s="14">
        <f>სულ!D37</f>
        <v>545653</v>
      </c>
      <c r="E9" s="14">
        <f>სულ!E37</f>
        <v>225625.8</v>
      </c>
      <c r="F9" s="14">
        <v>355863.79000000004</v>
      </c>
      <c r="G9" s="14">
        <f t="shared" si="2"/>
        <v>581489.59000000008</v>
      </c>
      <c r="H9" s="14">
        <f>IF(OR(C9='ჯამი (HIDE)'!$B$11,C9='ჯამი (HIDE)'!$B$12,C9='ჯამი (HIDE)'!$B$13,C9='ჯამი (HIDE)'!$B$14),"",D9-G9)</f>
        <v>-35836.590000000084</v>
      </c>
      <c r="I9" s="27">
        <f>IF(AND(D9=0,G9=0),"",IF(OR(C9='ჯამი (HIDE)'!$B$11,C9='ჯამი (HIDE)'!$B$12,C9='ჯამი (HIDE)'!$B$13,C9='ჯამი (HIDE)'!$B$14),"",G9/D9))</f>
        <v>1.0656765196929185</v>
      </c>
    </row>
    <row r="10" spans="1:9">
      <c r="A10" t="str">
        <f t="shared" si="0"/>
        <v>a</v>
      </c>
      <c r="B10" s="6"/>
      <c r="C10" s="18" t="s">
        <v>190</v>
      </c>
      <c r="D10" s="14">
        <f>სულ!D38</f>
        <v>0</v>
      </c>
      <c r="E10" s="14">
        <f>სულ!E38</f>
        <v>90579.63</v>
      </c>
      <c r="F10" s="14">
        <v>190000</v>
      </c>
      <c r="G10" s="14">
        <f t="shared" si="2"/>
        <v>280579.63</v>
      </c>
      <c r="H10" s="14" t="str">
        <f>IF(OR(C10='ჯამი (HIDE)'!$B$11,C10='ჯამი (HIDE)'!$B$12,C10='ჯამი (HIDE)'!$B$13,C10='ჯამი (HIDE)'!$B$14),"",D10-G10)</f>
        <v/>
      </c>
      <c r="I10" s="27" t="str">
        <f>IF(AND(D10=0,G10=0),"",IF(OR(C10='ჯამი (HIDE)'!$B$11,C10='ჯამი (HIDE)'!$B$12,C10='ჯამი (HIDE)'!$B$13,C10='ჯამი (HIDE)'!$B$14),"",G10/D10))</f>
        <v/>
      </c>
    </row>
    <row r="11" spans="1:9">
      <c r="A11" t="str">
        <f t="shared" si="0"/>
        <v>a</v>
      </c>
      <c r="B11" s="6"/>
      <c r="C11" s="7" t="s">
        <v>8</v>
      </c>
      <c r="D11" s="14">
        <f>სულ!D39</f>
        <v>0</v>
      </c>
      <c r="E11" s="14">
        <f>სულ!E39</f>
        <v>0</v>
      </c>
      <c r="F11" s="14">
        <v>0</v>
      </c>
      <c r="G11" s="14">
        <f t="shared" si="2"/>
        <v>0</v>
      </c>
      <c r="H11" s="14">
        <f>IF(OR(C11='ჯამი (HIDE)'!$B$11,C11='ჯამი (HIDE)'!$B$12,C11='ჯამი (HIDE)'!$B$13,C11='ჯამი (HIDE)'!$B$14),"",D11-G11)</f>
        <v>0</v>
      </c>
      <c r="I11" s="27" t="str">
        <f>IF(AND(D11=0,G11=0),"",IF(OR(C11='ჯამი (HIDE)'!$B$11,C11='ჯამი (HIDE)'!$B$12,C11='ჯამი (HIDE)'!$B$13,C11='ჯამი (HIDE)'!$B$14),"",G11/D11))</f>
        <v/>
      </c>
    </row>
    <row r="12" spans="1:9">
      <c r="A12" t="str">
        <f t="shared" si="0"/>
        <v>a</v>
      </c>
      <c r="B12" s="6"/>
      <c r="C12" s="7" t="s">
        <v>9</v>
      </c>
      <c r="D12" s="14">
        <f>სულ!D40</f>
        <v>0</v>
      </c>
      <c r="E12" s="14">
        <f>სულ!E40</f>
        <v>0</v>
      </c>
      <c r="F12" s="14">
        <v>0</v>
      </c>
      <c r="G12" s="14">
        <f t="shared" si="2"/>
        <v>0</v>
      </c>
      <c r="H12" s="14">
        <f>IF(OR(C12='ჯამი (HIDE)'!$B$11,C12='ჯამი (HIDE)'!$B$12,C12='ჯამი (HIDE)'!$B$13,C12='ჯამი (HIDE)'!$B$14),"",D12-G12)</f>
        <v>0</v>
      </c>
      <c r="I12" s="27" t="str">
        <f>IF(AND(D12=0,G12=0),"",IF(OR(C12='ჯამი (HIDE)'!$B$11,C12='ჯამი (HIDE)'!$B$12,C12='ჯამი (HIDE)'!$B$13,C12='ჯამი (HIDE)'!$B$14),"",G12/D12))</f>
        <v/>
      </c>
    </row>
    <row r="13" spans="1:9">
      <c r="A13" t="str">
        <f t="shared" si="0"/>
        <v>a</v>
      </c>
      <c r="B13" s="6"/>
      <c r="C13" s="7" t="s">
        <v>10</v>
      </c>
      <c r="D13" s="14">
        <f>სულ!D41</f>
        <v>600000</v>
      </c>
      <c r="E13" s="14">
        <f>სულ!E41</f>
        <v>587502.71</v>
      </c>
      <c r="F13" s="14">
        <v>0</v>
      </c>
      <c r="G13" s="14">
        <f t="shared" si="2"/>
        <v>587502.71</v>
      </c>
      <c r="H13" s="14">
        <f>IF(OR(C13='ჯამი (HIDE)'!$B$11,C13='ჯამი (HIDE)'!$B$12,C13='ჯამი (HIDE)'!$B$13,C13='ჯამი (HIDE)'!$B$14),"",D13-G13)</f>
        <v>12497.290000000037</v>
      </c>
      <c r="I13" s="27">
        <f>IF(AND(D13=0,G13=0),"",IF(OR(C13='ჯამი (HIDE)'!$B$11,C13='ჯამი (HIDE)'!$B$12,C13='ჯამი (HIDE)'!$B$13,C13='ჯამი (HIDE)'!$B$14),"",G13/D13))</f>
        <v>0.97917118333333331</v>
      </c>
    </row>
    <row r="14" spans="1:9">
      <c r="A14" t="str">
        <f t="shared" si="0"/>
        <v>a</v>
      </c>
      <c r="B14" s="6"/>
      <c r="C14" s="7" t="s">
        <v>11</v>
      </c>
      <c r="D14" s="14">
        <f>სულ!D42</f>
        <v>17500</v>
      </c>
      <c r="E14" s="14">
        <f>სულ!E42</f>
        <v>10366.02</v>
      </c>
      <c r="F14" s="14">
        <v>12000</v>
      </c>
      <c r="G14" s="14">
        <f t="shared" si="2"/>
        <v>22366.02</v>
      </c>
      <c r="H14" s="14">
        <f>IF(OR(C14='ჯამი (HIDE)'!$B$11,C14='ჯამი (HIDE)'!$B$12,C14='ჯამი (HIDE)'!$B$13,C14='ჯამი (HIDE)'!$B$14),"",D14-G14)</f>
        <v>-4866.0200000000004</v>
      </c>
      <c r="I14" s="27">
        <f>IF(AND(D14=0,G14=0),"",IF(OR(C14='ჯამი (HIDE)'!$B$11,C14='ჯამი (HIDE)'!$B$12,C14='ჯამი (HIDE)'!$B$13,C14='ჯამი (HIDE)'!$B$14),"",G14/D14))</f>
        <v>1.2780582857142857</v>
      </c>
    </row>
    <row r="15" spans="1:9">
      <c r="A15" t="str">
        <f t="shared" si="0"/>
        <v>a</v>
      </c>
      <c r="B15" s="6"/>
      <c r="C15" s="7" t="s">
        <v>12</v>
      </c>
      <c r="D15" s="14">
        <f>სულ!D43</f>
        <v>6500</v>
      </c>
      <c r="E15" s="14">
        <f>სულ!E43</f>
        <v>2163.88</v>
      </c>
      <c r="F15" s="14">
        <v>3164</v>
      </c>
      <c r="G15" s="14">
        <f t="shared" si="2"/>
        <v>5327.88</v>
      </c>
      <c r="H15" s="14">
        <f>IF(OR(C15='ჯამი (HIDE)'!$B$11,C15='ჯამი (HIDE)'!$B$12,C15='ჯამი (HIDE)'!$B$13,C15='ჯამი (HIDE)'!$B$14),"",D15-G15)</f>
        <v>1172.1199999999999</v>
      </c>
      <c r="I15" s="27">
        <f>IF(AND(D15=0,G15=0),"",IF(OR(C15='ჯამი (HIDE)'!$B$11,C15='ჯამი (HIDE)'!$B$12,C15='ჯამი (HIDE)'!$B$13,C15='ჯამი (HIDE)'!$B$14),"",G15/D15))</f>
        <v>0.8196738461538462</v>
      </c>
    </row>
    <row r="16" spans="1:9">
      <c r="A16" t="str">
        <f t="shared" si="0"/>
        <v>a</v>
      </c>
      <c r="B16" s="4"/>
      <c r="C16" s="5" t="s">
        <v>13</v>
      </c>
      <c r="D16" s="13">
        <f>სულ!D44</f>
        <v>138900</v>
      </c>
      <c r="E16" s="13">
        <f>სულ!E44</f>
        <v>0</v>
      </c>
      <c r="F16" s="13">
        <v>5000</v>
      </c>
      <c r="G16" s="13">
        <f t="shared" si="2"/>
        <v>5000</v>
      </c>
      <c r="H16" s="13">
        <f>IF(OR(C16='ჯამი (HIDE)'!$B$11,C16='ჯამი (HIDE)'!$B$12,C16='ჯამი (HIDE)'!$B$13,C16='ჯამი (HIDE)'!$B$14),"",D16-G16)</f>
        <v>133900</v>
      </c>
      <c r="I16" s="26">
        <f>IF(AND(D16=0,G16=0),"",IF(OR(C16='ჯამი (HIDE)'!$B$11,C16='ჯამი (HIDE)'!$B$12,C16='ჯამი (HIDE)'!$B$13,C16='ჯამი (HIDE)'!$B$14),"",G16/D16))</f>
        <v>3.5997120230381568E-2</v>
      </c>
    </row>
    <row r="17" spans="1:9">
      <c r="A17" t="str">
        <f t="shared" si="0"/>
        <v>a</v>
      </c>
      <c r="B17" s="4"/>
      <c r="C17" s="5" t="s">
        <v>14</v>
      </c>
      <c r="D17" s="13">
        <f>სულ!D45</f>
        <v>0</v>
      </c>
      <c r="E17" s="13">
        <f>სულ!E45</f>
        <v>0</v>
      </c>
      <c r="F17" s="13">
        <v>0</v>
      </c>
      <c r="G17" s="13">
        <f t="shared" si="2"/>
        <v>0</v>
      </c>
      <c r="H17" s="13">
        <f>IF(OR(C17='ჯამი (HIDE)'!$B$11,C17='ჯამი (HIDE)'!$B$12,C17='ჯამი (HIDE)'!$B$13,C17='ჯამი (HIDE)'!$B$14),"",D17-G17)</f>
        <v>0</v>
      </c>
      <c r="I17" s="26" t="str">
        <f>IF(AND(D17=0,G17=0),"",IF(OR(C17='ჯამი (HIDE)'!$B$11,C17='ჯამი (HIDE)'!$B$12,C17='ჯამი (HIDE)'!$B$13,C17='ჯამი (HIDE)'!$B$14),"",G17/D17))</f>
        <v/>
      </c>
    </row>
    <row r="18" spans="1:9" ht="15.75" thickBot="1">
      <c r="A18" t="str">
        <f t="shared" si="0"/>
        <v>a</v>
      </c>
      <c r="B18" s="8"/>
      <c r="C18" s="9" t="s">
        <v>15</v>
      </c>
      <c r="D18" s="15">
        <f>სულ!D46</f>
        <v>4347</v>
      </c>
      <c r="E18" s="15">
        <f>სულ!E46</f>
        <v>0</v>
      </c>
      <c r="F18" s="15">
        <v>4347</v>
      </c>
      <c r="G18" s="15">
        <f t="shared" si="2"/>
        <v>4347</v>
      </c>
      <c r="H18" s="15">
        <f>IF(OR(C18='ჯამი (HIDE)'!$B$11,C18='ჯამი (HIDE)'!$B$12,C18='ჯამი (HIDE)'!$B$13,C18='ჯამი (HIDE)'!$B$14),"",D18-G18)</f>
        <v>0</v>
      </c>
      <c r="I18" s="28">
        <f>IF(AND(D18=0,G18=0),"",IF(OR(C18='ჯამი (HIDE)'!$B$11,C18='ჯამი (HIDE)'!$B$12,C18='ჯამი (HIDE)'!$B$13,C18='ჯამი (HIDE)'!$B$14),"",G18/D18))</f>
        <v>1</v>
      </c>
    </row>
    <row r="19" spans="1:9" ht="31.5" customHeight="1" thickTop="1" thickBot="1">
      <c r="A19" t="str">
        <f t="shared" ref="A19:A43" si="3">IF(OR(D19&lt;&gt;0,F19&lt;&gt;0,G19&lt;&gt;0,H19&lt;&gt;0,I19&lt;&gt;0,),"a","b")</f>
        <v>a</v>
      </c>
      <c r="B19" s="2" t="s">
        <v>165</v>
      </c>
      <c r="C19" s="3" t="s">
        <v>166</v>
      </c>
      <c r="D19" s="3">
        <f>სულ!D979</f>
        <v>500000</v>
      </c>
      <c r="E19" s="3">
        <f>სულ!E979</f>
        <v>0</v>
      </c>
      <c r="F19" s="3">
        <f>SUM(F31)</f>
        <v>0</v>
      </c>
      <c r="G19" s="3">
        <f t="shared" si="2"/>
        <v>0</v>
      </c>
      <c r="H19" s="3">
        <f>IF(OR(C19='ჯამი (HIDE)'!$B$11,C19='ჯამი (HIDE)'!$B$12,C19='ჯამი (HIDE)'!$B$13,C19='ჯამი (HIDE)'!$B$14),"",D19-G19)</f>
        <v>500000</v>
      </c>
      <c r="I19" s="25">
        <f>IF(AND(D19=0,G19=0),"",IF(OR(C19='ჯამი (HIDE)'!$B$11,C19='ჯამი (HIDE)'!$B$12,C19='ჯამი (HIDE)'!$B$13,C19='ჯამი (HIDE)'!$B$14),"",G19/D19))</f>
        <v>0</v>
      </c>
    </row>
    <row r="20" spans="1:9" ht="15.75" thickTop="1">
      <c r="A20" t="s">
        <v>199</v>
      </c>
      <c r="B20" s="4"/>
      <c r="C20" s="5" t="s">
        <v>5</v>
      </c>
      <c r="D20" s="13">
        <f>სულ!D980</f>
        <v>500000</v>
      </c>
      <c r="E20" s="13">
        <f>სულ!E980</f>
        <v>0</v>
      </c>
      <c r="F20" s="13">
        <f t="shared" ref="F20:F30" si="4">SUM(F32)</f>
        <v>0</v>
      </c>
      <c r="G20" s="13">
        <f t="shared" si="2"/>
        <v>0</v>
      </c>
      <c r="H20" s="13">
        <f>IF(OR(C20='ჯამი (HIDE)'!$B$11,C20='ჯამი (HIDE)'!$B$12,C20='ჯამი (HIDE)'!$B$13,C20='ჯამი (HIDE)'!$B$14),"",D20-G20)</f>
        <v>500000</v>
      </c>
      <c r="I20" s="26">
        <f>IF(AND(D20=0,G20=0),"",IF(OR(C20='ჯამი (HIDE)'!$B$11,C20='ჯამი (HIDE)'!$B$12,C20='ჯამი (HIDE)'!$B$13,C20='ჯამი (HIDE)'!$B$14),"",G20/D20))</f>
        <v>0</v>
      </c>
    </row>
    <row r="21" spans="1:9">
      <c r="A21" t="s">
        <v>199</v>
      </c>
      <c r="B21" s="6"/>
      <c r="C21" s="7" t="s">
        <v>6</v>
      </c>
      <c r="D21" s="14">
        <f>სულ!D981</f>
        <v>0</v>
      </c>
      <c r="E21" s="14">
        <f>სულ!E981</f>
        <v>0</v>
      </c>
      <c r="F21" s="14">
        <f t="shared" si="4"/>
        <v>0</v>
      </c>
      <c r="G21" s="14">
        <f t="shared" si="2"/>
        <v>0</v>
      </c>
      <c r="H21" s="14">
        <f>IF(OR(C21='ჯამი (HIDE)'!$B$11,C21='ჯამი (HIDE)'!$B$12,C21='ჯამი (HIDE)'!$B$13,C21='ჯამი (HIDE)'!$B$14),"",D21-G21)</f>
        <v>0</v>
      </c>
      <c r="I21" s="27" t="str">
        <f>IF(AND(D21=0,G21=0),"",IF(OR(C21='ჯამი (HIDE)'!$B$11,C21='ჯამი (HIDE)'!$B$12,C21='ჯამი (HIDE)'!$B$13,C21='ჯამი (HIDE)'!$B$14),"",G21/D21))</f>
        <v/>
      </c>
    </row>
    <row r="22" spans="1:9">
      <c r="A22" t="s">
        <v>199</v>
      </c>
      <c r="B22" s="6"/>
      <c r="C22" s="7" t="s">
        <v>7</v>
      </c>
      <c r="D22" s="14">
        <f>სულ!D982</f>
        <v>500000</v>
      </c>
      <c r="E22" s="14">
        <f>სულ!E982</f>
        <v>0</v>
      </c>
      <c r="F22" s="14">
        <f t="shared" si="4"/>
        <v>0</v>
      </c>
      <c r="G22" s="14">
        <f t="shared" si="2"/>
        <v>0</v>
      </c>
      <c r="H22" s="14">
        <f>IF(OR(C22='ჯამი (HIDE)'!$B$11,C22='ჯამი (HIDE)'!$B$12,C22='ჯამი (HIDE)'!$B$13,C22='ჯამი (HIDE)'!$B$14),"",D22-G22)</f>
        <v>500000</v>
      </c>
      <c r="I22" s="27">
        <f>IF(AND(D22=0,G22=0),"",IF(OR(C22='ჯამი (HIDE)'!$B$11,C22='ჯამი (HIDE)'!$B$12,C22='ჯამი (HIDE)'!$B$13,C22='ჯამი (HIDE)'!$B$14),"",G22/D22))</f>
        <v>0</v>
      </c>
    </row>
    <row r="23" spans="1:9">
      <c r="A23" t="s">
        <v>199</v>
      </c>
      <c r="B23" s="6"/>
      <c r="C23" s="7" t="s">
        <v>8</v>
      </c>
      <c r="D23" s="14">
        <f>სულ!D983</f>
        <v>0</v>
      </c>
      <c r="E23" s="14">
        <f>სულ!E983</f>
        <v>0</v>
      </c>
      <c r="F23" s="14">
        <f>SUM(F35)</f>
        <v>0</v>
      </c>
      <c r="G23" s="14">
        <f t="shared" si="2"/>
        <v>0</v>
      </c>
      <c r="H23" s="14">
        <f>IF(OR(C23='ჯამი (HIDE)'!$B$11,C23='ჯამი (HIDE)'!$B$12,C23='ჯამი (HIDE)'!$B$13,C23='ჯამი (HIDE)'!$B$14),"",D23-G23)</f>
        <v>0</v>
      </c>
      <c r="I23" s="27" t="str">
        <f>IF(AND(D23=0,G23=0),"",IF(OR(C23='ჯამი (HIDE)'!$B$11,C23='ჯამი (HIDE)'!$B$12,C23='ჯამი (HIDE)'!$B$13,C23='ჯამი (HIDE)'!$B$14),"",G23/D23))</f>
        <v/>
      </c>
    </row>
    <row r="24" spans="1:9">
      <c r="A24" t="s">
        <v>199</v>
      </c>
      <c r="B24" s="6"/>
      <c r="C24" s="7" t="s">
        <v>9</v>
      </c>
      <c r="D24" s="14">
        <f>სულ!D984</f>
        <v>0</v>
      </c>
      <c r="E24" s="14">
        <f>სულ!E984</f>
        <v>0</v>
      </c>
      <c r="F24" s="14">
        <f t="shared" si="4"/>
        <v>0</v>
      </c>
      <c r="G24" s="14">
        <f t="shared" si="2"/>
        <v>0</v>
      </c>
      <c r="H24" s="14">
        <f>IF(OR(C24='ჯამი (HIDE)'!$B$11,C24='ჯამი (HIDE)'!$B$12,C24='ჯამი (HIDE)'!$B$13,C24='ჯამი (HIDE)'!$B$14),"",D24-G24)</f>
        <v>0</v>
      </c>
      <c r="I24" s="27" t="str">
        <f>IF(AND(D24=0,G24=0),"",IF(OR(C24='ჯამი (HIDE)'!$B$11,C24='ჯამი (HIDE)'!$B$12,C24='ჯამი (HIDE)'!$B$13,C24='ჯამი (HIDE)'!$B$14),"",G24/D24))</f>
        <v/>
      </c>
    </row>
    <row r="25" spans="1:9">
      <c r="A25" t="s">
        <v>199</v>
      </c>
      <c r="B25" s="6"/>
      <c r="C25" s="7" t="s">
        <v>10</v>
      </c>
      <c r="D25" s="14">
        <f>სულ!D985</f>
        <v>0</v>
      </c>
      <c r="E25" s="14">
        <f>სულ!E985</f>
        <v>0</v>
      </c>
      <c r="F25" s="14">
        <f t="shared" si="4"/>
        <v>0</v>
      </c>
      <c r="G25" s="14">
        <f t="shared" si="2"/>
        <v>0</v>
      </c>
      <c r="H25" s="14">
        <f>IF(OR(C25='ჯამი (HIDE)'!$B$11,C25='ჯამი (HIDE)'!$B$12,C25='ჯამი (HIDE)'!$B$13,C25='ჯამი (HIDE)'!$B$14),"",D25-G25)</f>
        <v>0</v>
      </c>
      <c r="I25" s="27" t="str">
        <f>IF(AND(D25=0,G25=0),"",IF(OR(C25='ჯამი (HIDE)'!$B$11,C25='ჯამი (HIDE)'!$B$12,C25='ჯამი (HIDE)'!$B$13,C25='ჯამი (HIDE)'!$B$14),"",G25/D25))</f>
        <v/>
      </c>
    </row>
    <row r="26" spans="1:9">
      <c r="A26" t="s">
        <v>199</v>
      </c>
      <c r="B26" s="6"/>
      <c r="C26" s="7" t="s">
        <v>11</v>
      </c>
      <c r="D26" s="14">
        <f>სულ!D986</f>
        <v>0</v>
      </c>
      <c r="E26" s="14">
        <f>სულ!E986</f>
        <v>0</v>
      </c>
      <c r="F26" s="14">
        <f t="shared" si="4"/>
        <v>0</v>
      </c>
      <c r="G26" s="14">
        <f t="shared" si="2"/>
        <v>0</v>
      </c>
      <c r="H26" s="14">
        <f>IF(OR(C26='ჯამი (HIDE)'!$B$11,C26='ჯამი (HIDE)'!$B$12,C26='ჯამი (HIDE)'!$B$13,C26='ჯამი (HIDE)'!$B$14),"",D26-G26)</f>
        <v>0</v>
      </c>
      <c r="I26" s="27" t="str">
        <f>IF(AND(D26=0,G26=0),"",IF(OR(C26='ჯამი (HIDE)'!$B$11,C26='ჯამი (HIDE)'!$B$12,C26='ჯამი (HIDE)'!$B$13,C26='ჯამი (HIDE)'!$B$14),"",G26/D26))</f>
        <v/>
      </c>
    </row>
    <row r="27" spans="1:9">
      <c r="A27" t="s">
        <v>199</v>
      </c>
      <c r="B27" s="6"/>
      <c r="C27" s="7" t="s">
        <v>12</v>
      </c>
      <c r="D27" s="14">
        <f>სულ!D987</f>
        <v>0</v>
      </c>
      <c r="E27" s="14">
        <f>სულ!E987</f>
        <v>0</v>
      </c>
      <c r="F27" s="14">
        <f t="shared" si="4"/>
        <v>0</v>
      </c>
      <c r="G27" s="14">
        <f t="shared" si="2"/>
        <v>0</v>
      </c>
      <c r="H27" s="14">
        <f>IF(OR(C27='ჯამი (HIDE)'!$B$11,C27='ჯამი (HIDE)'!$B$12,C27='ჯამი (HIDE)'!$B$13,C27='ჯამი (HIDE)'!$B$14),"",D27-G27)</f>
        <v>0</v>
      </c>
      <c r="I27" s="27" t="str">
        <f>IF(AND(D27=0,G27=0),"",IF(OR(C27='ჯამი (HIDE)'!$B$11,C27='ჯამი (HIDE)'!$B$12,C27='ჯამი (HIDE)'!$B$13,C27='ჯამი (HIDE)'!$B$14),"",G27/D27))</f>
        <v/>
      </c>
    </row>
    <row r="28" spans="1:9">
      <c r="A28" t="s">
        <v>199</v>
      </c>
      <c r="B28" s="4"/>
      <c r="C28" s="5" t="s">
        <v>13</v>
      </c>
      <c r="D28" s="13">
        <f>სულ!D988</f>
        <v>0</v>
      </c>
      <c r="E28" s="13">
        <f>სულ!E988</f>
        <v>0</v>
      </c>
      <c r="F28" s="13">
        <f t="shared" si="4"/>
        <v>0</v>
      </c>
      <c r="G28" s="13">
        <f t="shared" si="2"/>
        <v>0</v>
      </c>
      <c r="H28" s="13">
        <f>IF(OR(C28='ჯამი (HIDE)'!$B$11,C28='ჯამი (HIDE)'!$B$12,C28='ჯამი (HIDE)'!$B$13,C28='ჯამი (HIDE)'!$B$14),"",D28-G28)</f>
        <v>0</v>
      </c>
      <c r="I28" s="26" t="str">
        <f>IF(AND(D28=0,G28=0),"",IF(OR(C28='ჯამი (HIDE)'!$B$11,C28='ჯამი (HIDE)'!$B$12,C28='ჯამი (HIDE)'!$B$13,C28='ჯამი (HIDE)'!$B$14),"",G28/D28))</f>
        <v/>
      </c>
    </row>
    <row r="29" spans="1:9">
      <c r="A29" t="s">
        <v>199</v>
      </c>
      <c r="B29" s="4"/>
      <c r="C29" s="5" t="s">
        <v>14</v>
      </c>
      <c r="D29" s="13">
        <f>სულ!D989</f>
        <v>0</v>
      </c>
      <c r="E29" s="13">
        <f>სულ!E989</f>
        <v>0</v>
      </c>
      <c r="F29" s="13">
        <f t="shared" si="4"/>
        <v>0</v>
      </c>
      <c r="G29" s="13">
        <f t="shared" si="2"/>
        <v>0</v>
      </c>
      <c r="H29" s="13">
        <f>IF(OR(C29='ჯამი (HIDE)'!$B$11,C29='ჯამი (HIDE)'!$B$12,C29='ჯამი (HIDE)'!$B$13,C29='ჯამი (HIDE)'!$B$14),"",D29-G29)</f>
        <v>0</v>
      </c>
      <c r="I29" s="26" t="str">
        <f>IF(AND(D29=0,G29=0),"",IF(OR(C29='ჯამი (HIDE)'!$B$11,C29='ჯამი (HIDE)'!$B$12,C29='ჯამი (HIDE)'!$B$13,C29='ჯამი (HIDE)'!$B$14),"",G29/D29))</f>
        <v/>
      </c>
    </row>
    <row r="30" spans="1:9" ht="15.75" thickBot="1">
      <c r="A30" t="s">
        <v>199</v>
      </c>
      <c r="B30" s="8"/>
      <c r="C30" s="9" t="s">
        <v>15</v>
      </c>
      <c r="D30" s="15">
        <f>სულ!D990</f>
        <v>0</v>
      </c>
      <c r="E30" s="15">
        <f>სულ!E990</f>
        <v>0</v>
      </c>
      <c r="F30" s="15">
        <f t="shared" si="4"/>
        <v>0</v>
      </c>
      <c r="G30" s="15">
        <f t="shared" si="2"/>
        <v>0</v>
      </c>
      <c r="H30" s="15">
        <f>IF(OR(C30='ჯამი (HIDE)'!$B$11,C30='ჯამი (HIDE)'!$B$12,C30='ჯამი (HIDE)'!$B$13,C30='ჯამი (HIDE)'!$B$14),"",D30-G30)</f>
        <v>0</v>
      </c>
      <c r="I30" s="28" t="str">
        <f>IF(AND(D30=0,G30=0),"",IF(OR(C30='ჯამი (HIDE)'!$B$11,C30='ჯამი (HIDE)'!$B$12,C30='ჯამი (HIDE)'!$B$13,C30='ჯამი (HIDE)'!$B$14),"",G30/D30))</f>
        <v/>
      </c>
    </row>
    <row r="31" spans="1:9" ht="31.5" thickTop="1" thickBot="1">
      <c r="A31" t="str">
        <f t="shared" si="3"/>
        <v>a</v>
      </c>
      <c r="B31" s="10" t="s">
        <v>167</v>
      </c>
      <c r="C31" s="11" t="s">
        <v>168</v>
      </c>
      <c r="D31" s="3">
        <f>სულ!D991</f>
        <v>500000</v>
      </c>
      <c r="E31" s="3">
        <f>სულ!E991</f>
        <v>0</v>
      </c>
      <c r="F31" s="3">
        <f>SUM(F32,F40,F41,F42)</f>
        <v>0</v>
      </c>
      <c r="G31" s="3">
        <f t="shared" si="2"/>
        <v>0</v>
      </c>
      <c r="H31" s="3">
        <f>IF(OR(C31='ჯამი (HIDE)'!$B$11,C31='ჯამი (HIDE)'!$B$12,C31='ჯამი (HIDE)'!$B$13,C31='ჯამი (HIDE)'!$B$14),"",D31-G31)</f>
        <v>500000</v>
      </c>
      <c r="I31" s="25">
        <f>IF(AND(D31=0,G31=0),"",IF(OR(C31='ჯამი (HIDE)'!$B$11,C31='ჯამი (HIDE)'!$B$12,C31='ჯამი (HIDE)'!$B$13,C31='ჯამი (HIDE)'!$B$14),"",G31/D31))</f>
        <v>0</v>
      </c>
    </row>
    <row r="32" spans="1:9" ht="15.75" thickTop="1">
      <c r="A32" t="s">
        <v>199</v>
      </c>
      <c r="B32" s="4"/>
      <c r="C32" s="5" t="s">
        <v>5</v>
      </c>
      <c r="D32" s="13">
        <f>სულ!D992</f>
        <v>500000</v>
      </c>
      <c r="E32" s="13">
        <f>სულ!E992</f>
        <v>0</v>
      </c>
      <c r="F32" s="13">
        <f>SUM(F33:F39)</f>
        <v>0</v>
      </c>
      <c r="G32" s="13">
        <f t="shared" si="2"/>
        <v>0</v>
      </c>
      <c r="H32" s="13">
        <f>IF(OR(C32='ჯამი (HIDE)'!$B$11,C32='ჯამი (HIDE)'!$B$12,C32='ჯამი (HIDE)'!$B$13,C32='ჯამი (HIDE)'!$B$14),"",D32-G32)</f>
        <v>500000</v>
      </c>
      <c r="I32" s="26">
        <f>IF(AND(D32=0,G32=0),"",IF(OR(C32='ჯამი (HIDE)'!$B$11,C32='ჯამი (HIDE)'!$B$12,C32='ჯამი (HIDE)'!$B$13,C32='ჯამი (HIDE)'!$B$14),"",G32/D32))</f>
        <v>0</v>
      </c>
    </row>
    <row r="33" spans="1:9">
      <c r="A33" t="s">
        <v>199</v>
      </c>
      <c r="B33" s="6"/>
      <c r="C33" s="7" t="s">
        <v>6</v>
      </c>
      <c r="D33" s="14">
        <f>სულ!D993</f>
        <v>0</v>
      </c>
      <c r="E33" s="14">
        <f>სულ!E993</f>
        <v>0</v>
      </c>
      <c r="F33" s="14">
        <v>0</v>
      </c>
      <c r="G33" s="14">
        <f t="shared" si="2"/>
        <v>0</v>
      </c>
      <c r="H33" s="14">
        <f>IF(OR(C33='ჯამი (HIDE)'!$B$11,C33='ჯამი (HIDE)'!$B$12,C33='ჯამი (HIDE)'!$B$13,C33='ჯამი (HIDE)'!$B$14),"",D33-G33)</f>
        <v>0</v>
      </c>
      <c r="I33" s="27" t="str">
        <f>IF(AND(D33=0,G33=0),"",IF(OR(C33='ჯამი (HIDE)'!$B$11,C33='ჯამი (HIDE)'!$B$12,C33='ჯამი (HIDE)'!$B$13,C33='ჯამი (HIDE)'!$B$14),"",G33/D33))</f>
        <v/>
      </c>
    </row>
    <row r="34" spans="1:9">
      <c r="A34" t="s">
        <v>199</v>
      </c>
      <c r="B34" s="6"/>
      <c r="C34" s="7" t="s">
        <v>7</v>
      </c>
      <c r="D34" s="14">
        <f>სულ!D994</f>
        <v>500000</v>
      </c>
      <c r="E34" s="14">
        <f>სულ!E994</f>
        <v>0</v>
      </c>
      <c r="F34" s="14">
        <v>0</v>
      </c>
      <c r="G34" s="14">
        <f t="shared" si="2"/>
        <v>0</v>
      </c>
      <c r="H34" s="14">
        <f>IF(OR(C34='ჯამი (HIDE)'!$B$11,C34='ჯამი (HIDE)'!$B$12,C34='ჯამი (HIDE)'!$B$13,C34='ჯამი (HIDE)'!$B$14),"",D34-G34)</f>
        <v>500000</v>
      </c>
      <c r="I34" s="27">
        <f>IF(AND(D34=0,G34=0),"",IF(OR(C34='ჯამი (HIDE)'!$B$11,C34='ჯამი (HIDE)'!$B$12,C34='ჯამი (HIDE)'!$B$13,C34='ჯამი (HIDE)'!$B$14),"",G34/D34))</f>
        <v>0</v>
      </c>
    </row>
    <row r="35" spans="1:9">
      <c r="A35" t="s">
        <v>199</v>
      </c>
      <c r="B35" s="6"/>
      <c r="C35" s="7" t="s">
        <v>8</v>
      </c>
      <c r="D35" s="14">
        <f>სულ!D995</f>
        <v>0</v>
      </c>
      <c r="E35" s="14">
        <f>სულ!E995</f>
        <v>0</v>
      </c>
      <c r="F35" s="14">
        <v>0</v>
      </c>
      <c r="G35" s="14">
        <f t="shared" si="2"/>
        <v>0</v>
      </c>
      <c r="H35" s="14">
        <f>IF(OR(C35='ჯამი (HIDE)'!$B$11,C35='ჯამი (HIDE)'!$B$12,C35='ჯამი (HIDE)'!$B$13,C35='ჯამი (HIDE)'!$B$14),"",D35-G35)</f>
        <v>0</v>
      </c>
      <c r="I35" s="27" t="str">
        <f>IF(AND(D35=0,G35=0),"",IF(OR(C35='ჯამი (HIDE)'!$B$11,C35='ჯამი (HIDE)'!$B$12,C35='ჯამი (HIDE)'!$B$13,C35='ჯამი (HIDE)'!$B$14),"",G35/D35))</f>
        <v/>
      </c>
    </row>
    <row r="36" spans="1:9">
      <c r="A36" t="s">
        <v>199</v>
      </c>
      <c r="B36" s="6"/>
      <c r="C36" s="7" t="s">
        <v>9</v>
      </c>
      <c r="D36" s="14">
        <f>სულ!D996</f>
        <v>0</v>
      </c>
      <c r="E36" s="14">
        <f>სულ!E996</f>
        <v>0</v>
      </c>
      <c r="F36" s="14">
        <v>0</v>
      </c>
      <c r="G36" s="14">
        <f t="shared" si="2"/>
        <v>0</v>
      </c>
      <c r="H36" s="14">
        <f>IF(OR(C36='ჯამი (HIDE)'!$B$11,C36='ჯამი (HIDE)'!$B$12,C36='ჯამი (HIDE)'!$B$13,C36='ჯამი (HIDE)'!$B$14),"",D36-G36)</f>
        <v>0</v>
      </c>
      <c r="I36" s="27" t="str">
        <f>IF(AND(D36=0,G36=0),"",IF(OR(C36='ჯამი (HIDE)'!$B$11,C36='ჯამი (HIDE)'!$B$12,C36='ჯამი (HIDE)'!$B$13,C36='ჯამი (HIDE)'!$B$14),"",G36/D36))</f>
        <v/>
      </c>
    </row>
    <row r="37" spans="1:9">
      <c r="A37" t="s">
        <v>199</v>
      </c>
      <c r="B37" s="6"/>
      <c r="C37" s="7" t="s">
        <v>10</v>
      </c>
      <c r="D37" s="14">
        <f>სულ!D997</f>
        <v>0</v>
      </c>
      <c r="E37" s="14">
        <f>სულ!E997</f>
        <v>0</v>
      </c>
      <c r="F37" s="14">
        <v>0</v>
      </c>
      <c r="G37" s="14">
        <f t="shared" si="2"/>
        <v>0</v>
      </c>
      <c r="H37" s="14">
        <f>IF(OR(C37='ჯამი (HIDE)'!$B$11,C37='ჯამი (HIDE)'!$B$12,C37='ჯამი (HIDE)'!$B$13,C37='ჯამი (HIDE)'!$B$14),"",D37-G37)</f>
        <v>0</v>
      </c>
      <c r="I37" s="27" t="str">
        <f>IF(AND(D37=0,G37=0),"",IF(OR(C37='ჯამი (HIDE)'!$B$11,C37='ჯამი (HIDE)'!$B$12,C37='ჯამი (HIDE)'!$B$13,C37='ჯამი (HIDE)'!$B$14),"",G37/D37))</f>
        <v/>
      </c>
    </row>
    <row r="38" spans="1:9">
      <c r="A38" t="s">
        <v>199</v>
      </c>
      <c r="B38" s="6"/>
      <c r="C38" s="7" t="s">
        <v>11</v>
      </c>
      <c r="D38" s="14">
        <f>სულ!D998</f>
        <v>0</v>
      </c>
      <c r="E38" s="14">
        <f>სულ!E998</f>
        <v>0</v>
      </c>
      <c r="F38" s="14">
        <v>0</v>
      </c>
      <c r="G38" s="14">
        <f t="shared" si="2"/>
        <v>0</v>
      </c>
      <c r="H38" s="14">
        <f>IF(OR(C38='ჯამი (HIDE)'!$B$11,C38='ჯამი (HIDE)'!$B$12,C38='ჯამი (HIDE)'!$B$13,C38='ჯამი (HIDE)'!$B$14),"",D38-G38)</f>
        <v>0</v>
      </c>
      <c r="I38" s="27" t="str">
        <f>IF(AND(D38=0,G38=0),"",IF(OR(C38='ჯამი (HIDE)'!$B$11,C38='ჯამი (HIDE)'!$B$12,C38='ჯამი (HIDE)'!$B$13,C38='ჯამი (HIDE)'!$B$14),"",G38/D38))</f>
        <v/>
      </c>
    </row>
    <row r="39" spans="1:9">
      <c r="A39" t="s">
        <v>199</v>
      </c>
      <c r="B39" s="6"/>
      <c r="C39" s="7" t="s">
        <v>12</v>
      </c>
      <c r="D39" s="14">
        <f>სულ!D999</f>
        <v>0</v>
      </c>
      <c r="E39" s="14">
        <f>სულ!E999</f>
        <v>0</v>
      </c>
      <c r="F39" s="14">
        <v>0</v>
      </c>
      <c r="G39" s="14">
        <f t="shared" si="2"/>
        <v>0</v>
      </c>
      <c r="H39" s="14">
        <f>IF(OR(C39='ჯამი (HIDE)'!$B$11,C39='ჯამი (HIDE)'!$B$12,C39='ჯამი (HIDE)'!$B$13,C39='ჯამი (HIDE)'!$B$14),"",D39-G39)</f>
        <v>0</v>
      </c>
      <c r="I39" s="27" t="str">
        <f>IF(AND(D39=0,G39=0),"",IF(OR(C39='ჯამი (HIDE)'!$B$11,C39='ჯამი (HIDE)'!$B$12,C39='ჯამი (HIDE)'!$B$13,C39='ჯამი (HIDE)'!$B$14),"",G39/D39))</f>
        <v/>
      </c>
    </row>
    <row r="40" spans="1:9">
      <c r="A40" t="s">
        <v>199</v>
      </c>
      <c r="B40" s="4"/>
      <c r="C40" s="5" t="s">
        <v>13</v>
      </c>
      <c r="D40" s="13">
        <f>სულ!D1000</f>
        <v>0</v>
      </c>
      <c r="E40" s="13">
        <f>სულ!E1000</f>
        <v>0</v>
      </c>
      <c r="F40" s="13">
        <v>0</v>
      </c>
      <c r="G40" s="13">
        <f t="shared" si="2"/>
        <v>0</v>
      </c>
      <c r="H40" s="13">
        <f>IF(OR(C40='ჯამი (HIDE)'!$B$11,C40='ჯამი (HIDE)'!$B$12,C40='ჯამი (HIDE)'!$B$13,C40='ჯამი (HIDE)'!$B$14),"",D40-G40)</f>
        <v>0</v>
      </c>
      <c r="I40" s="26" t="str">
        <f>IF(AND(D40=0,G40=0),"",IF(OR(C40='ჯამი (HIDE)'!$B$11,C40='ჯამი (HIDE)'!$B$12,C40='ჯამი (HIDE)'!$B$13,C40='ჯამი (HIDE)'!$B$14),"",G40/D40))</f>
        <v/>
      </c>
    </row>
    <row r="41" spans="1:9">
      <c r="A41" t="s">
        <v>199</v>
      </c>
      <c r="B41" s="4"/>
      <c r="C41" s="5" t="s">
        <v>14</v>
      </c>
      <c r="D41" s="13">
        <f>სულ!D1001</f>
        <v>0</v>
      </c>
      <c r="E41" s="13">
        <f>სულ!E1001</f>
        <v>0</v>
      </c>
      <c r="F41" s="13">
        <v>0</v>
      </c>
      <c r="G41" s="13">
        <f t="shared" si="2"/>
        <v>0</v>
      </c>
      <c r="H41" s="13">
        <f>IF(OR(C41='ჯამი (HIDE)'!$B$11,C41='ჯამი (HIDE)'!$B$12,C41='ჯამი (HIDE)'!$B$13,C41='ჯამი (HIDE)'!$B$14),"",D41-G41)</f>
        <v>0</v>
      </c>
      <c r="I41" s="26" t="str">
        <f>IF(AND(D41=0,G41=0),"",IF(OR(C41='ჯამი (HIDE)'!$B$11,C41='ჯამი (HIDE)'!$B$12,C41='ჯამი (HIDE)'!$B$13,C41='ჯამი (HIDE)'!$B$14),"",G41/D41))</f>
        <v/>
      </c>
    </row>
    <row r="42" spans="1:9" ht="15.75" thickBot="1">
      <c r="A42" t="s">
        <v>199</v>
      </c>
      <c r="B42" s="8"/>
      <c r="C42" s="9" t="s">
        <v>15</v>
      </c>
      <c r="D42" s="15">
        <f>სულ!D1002</f>
        <v>0</v>
      </c>
      <c r="E42" s="15">
        <f>სულ!E1002</f>
        <v>0</v>
      </c>
      <c r="F42" s="15">
        <v>0</v>
      </c>
      <c r="G42" s="15">
        <f t="shared" si="2"/>
        <v>0</v>
      </c>
      <c r="H42" s="15">
        <f>IF(OR(C42='ჯამი (HIDE)'!$B$11,C42='ჯამი (HIDE)'!$B$12,C42='ჯამი (HIDE)'!$B$13,C42='ჯამი (HIDE)'!$B$14),"",D42-G42)</f>
        <v>0</v>
      </c>
      <c r="I42" s="28" t="str">
        <f>IF(AND(D42=0,G42=0),"",IF(OR(C42='ჯამი (HIDE)'!$B$11,C42='ჯამი (HIDE)'!$B$12,C42='ჯამი (HIDE)'!$B$13,C42='ჯამი (HIDE)'!$B$14),"",G42/D42))</f>
        <v/>
      </c>
    </row>
    <row r="43" spans="1:9" ht="31.5" thickTop="1" thickBot="1">
      <c r="A43" t="str">
        <f t="shared" si="3"/>
        <v>a</v>
      </c>
      <c r="B43" s="10" t="s">
        <v>169</v>
      </c>
      <c r="C43" s="11" t="s">
        <v>170</v>
      </c>
      <c r="D43" s="3">
        <f>სულ!D1003</f>
        <v>4200700</v>
      </c>
      <c r="E43" s="3">
        <f>სულ!E1003</f>
        <v>3750</v>
      </c>
      <c r="F43" s="3">
        <f>SUM(F44,F52,F53,F54)</f>
        <v>4297831</v>
      </c>
      <c r="G43" s="3">
        <f t="shared" si="2"/>
        <v>4301581</v>
      </c>
      <c r="H43" s="3">
        <f>IF(OR(C43='ჯამი (HIDE)'!$B$11,C43='ჯამი (HIDE)'!$B$12,C43='ჯამი (HIDE)'!$B$13,C43='ჯამი (HIDE)'!$B$14),"",D43-G43)</f>
        <v>-100881</v>
      </c>
      <c r="I43" s="25">
        <f>IF(AND(D43=0,G43=0),"",IF(OR(C43='ჯამი (HIDE)'!$B$11,C43='ჯამი (HIDE)'!$B$12,C43='ჯამი (HIDE)'!$B$13,C43='ჯამი (HIDE)'!$B$14),"",G43/D43))</f>
        <v>1.0240152831670912</v>
      </c>
    </row>
    <row r="44" spans="1:9" ht="15.75" thickTop="1">
      <c r="A44" t="s">
        <v>199</v>
      </c>
      <c r="B44" s="4"/>
      <c r="C44" s="5" t="s">
        <v>5</v>
      </c>
      <c r="D44" s="13">
        <f>სულ!D1004</f>
        <v>1084900</v>
      </c>
      <c r="E44" s="13">
        <f>სულ!E1004</f>
        <v>3750</v>
      </c>
      <c r="F44" s="13">
        <f>SUM(F45:F51)</f>
        <v>3580535</v>
      </c>
      <c r="G44" s="13">
        <f t="shared" si="2"/>
        <v>3584285</v>
      </c>
      <c r="H44" s="13">
        <f>IF(OR(C44='ჯამი (HIDE)'!$B$11,C44='ჯამი (HIDE)'!$B$12,C44='ჯამი (HIDE)'!$B$13,C44='ჯამი (HIDE)'!$B$14),"",D44-G44)</f>
        <v>-2499385</v>
      </c>
      <c r="I44" s="26">
        <f>IF(AND(D44=0,G44=0),"",IF(OR(C44='ჯამი (HIDE)'!$B$11,C44='ჯამი (HIDE)'!$B$12,C44='ჯამი (HIDE)'!$B$13,C44='ჯამი (HIDE)'!$B$14),"",G44/D44))</f>
        <v>3.3037929763111809</v>
      </c>
    </row>
    <row r="45" spans="1:9">
      <c r="A45" t="s">
        <v>199</v>
      </c>
      <c r="B45" s="6"/>
      <c r="C45" s="7" t="s">
        <v>6</v>
      </c>
      <c r="D45" s="14">
        <f>სულ!D1005</f>
        <v>0</v>
      </c>
      <c r="E45" s="14">
        <f>სულ!E1005</f>
        <v>0</v>
      </c>
      <c r="F45" s="14">
        <v>0</v>
      </c>
      <c r="G45" s="14">
        <f t="shared" si="2"/>
        <v>0</v>
      </c>
      <c r="H45" s="14">
        <f>IF(OR(C45='ჯამი (HIDE)'!$B$11,C45='ჯამი (HIDE)'!$B$12,C45='ჯამი (HIDE)'!$B$13,C45='ჯამი (HIDE)'!$B$14),"",D45-G45)</f>
        <v>0</v>
      </c>
      <c r="I45" s="27" t="str">
        <f>IF(AND(D45=0,G45=0),"",IF(OR(C45='ჯამი (HIDE)'!$B$11,C45='ჯამი (HIDE)'!$B$12,C45='ჯამი (HIDE)'!$B$13,C45='ჯამი (HIDE)'!$B$14),"",G45/D45))</f>
        <v/>
      </c>
    </row>
    <row r="46" spans="1:9">
      <c r="A46" t="s">
        <v>199</v>
      </c>
      <c r="B46" s="6"/>
      <c r="C46" s="7" t="s">
        <v>7</v>
      </c>
      <c r="D46" s="14">
        <f>სულ!D1006</f>
        <v>11200</v>
      </c>
      <c r="E46" s="14">
        <f>სულ!E1006</f>
        <v>3750</v>
      </c>
      <c r="F46" s="14">
        <v>7800</v>
      </c>
      <c r="G46" s="14">
        <f t="shared" si="2"/>
        <v>11550</v>
      </c>
      <c r="H46" s="14">
        <f>IF(OR(C46='ჯამი (HIDE)'!$B$11,C46='ჯამი (HIDE)'!$B$12,C46='ჯამი (HIDE)'!$B$13,C46='ჯამი (HIDE)'!$B$14),"",D46-G46)</f>
        <v>-350</v>
      </c>
      <c r="I46" s="27">
        <f>IF(AND(D46=0,G46=0),"",IF(OR(C46='ჯამი (HIDE)'!$B$11,C46='ჯამი (HIDE)'!$B$12,C46='ჯამი (HIDE)'!$B$13,C46='ჯამი (HIDE)'!$B$14),"",G46/D46))</f>
        <v>1.03125</v>
      </c>
    </row>
    <row r="47" spans="1:9">
      <c r="A47" t="s">
        <v>199</v>
      </c>
      <c r="B47" s="6"/>
      <c r="C47" s="7" t="s">
        <v>8</v>
      </c>
      <c r="D47" s="14">
        <f>სულ!D1007</f>
        <v>0</v>
      </c>
      <c r="E47" s="14">
        <f>სულ!E1007</f>
        <v>0</v>
      </c>
      <c r="F47" s="14">
        <v>0</v>
      </c>
      <c r="G47" s="14">
        <f t="shared" si="2"/>
        <v>0</v>
      </c>
      <c r="H47" s="14">
        <f>IF(OR(C47='ჯამი (HIDE)'!$B$11,C47='ჯამი (HIDE)'!$B$12,C47='ჯამი (HIDE)'!$B$13,C47='ჯამი (HIDE)'!$B$14),"",D47-G47)</f>
        <v>0</v>
      </c>
      <c r="I47" s="27" t="str">
        <f>IF(AND(D47=0,G47=0),"",IF(OR(C47='ჯამი (HIDE)'!$B$11,C47='ჯამი (HIDE)'!$B$12,C47='ჯამი (HIDE)'!$B$13,C47='ჯამი (HIDE)'!$B$14),"",G47/D47))</f>
        <v/>
      </c>
    </row>
    <row r="48" spans="1:9">
      <c r="A48" t="s">
        <v>199</v>
      </c>
      <c r="B48" s="6"/>
      <c r="C48" s="7" t="s">
        <v>9</v>
      </c>
      <c r="D48" s="14">
        <f>სულ!D1008</f>
        <v>0</v>
      </c>
      <c r="E48" s="14">
        <f>სულ!E1008</f>
        <v>0</v>
      </c>
      <c r="F48" s="14">
        <v>0</v>
      </c>
      <c r="G48" s="14">
        <f t="shared" si="2"/>
        <v>0</v>
      </c>
      <c r="H48" s="14">
        <f>IF(OR(C48='ჯამი (HIDE)'!$B$11,C48='ჯამი (HIDE)'!$B$12,C48='ჯამი (HIDE)'!$B$13,C48='ჯამი (HIDE)'!$B$14),"",D48-G48)</f>
        <v>0</v>
      </c>
      <c r="I48" s="27" t="str">
        <f>IF(AND(D48=0,G48=0),"",IF(OR(C48='ჯამი (HIDE)'!$B$11,C48='ჯამი (HIDE)'!$B$12,C48='ჯამი (HIDE)'!$B$13,C48='ჯამი (HIDE)'!$B$14),"",G48/D48))</f>
        <v/>
      </c>
    </row>
    <row r="49" spans="1:9">
      <c r="A49" t="s">
        <v>199</v>
      </c>
      <c r="B49" s="6"/>
      <c r="C49" s="7" t="s">
        <v>10</v>
      </c>
      <c r="D49" s="14">
        <f>სულ!D1009</f>
        <v>0</v>
      </c>
      <c r="E49" s="14">
        <f>სულ!E1009</f>
        <v>0</v>
      </c>
      <c r="F49" s="14">
        <v>0</v>
      </c>
      <c r="G49" s="14">
        <f t="shared" si="2"/>
        <v>0</v>
      </c>
      <c r="H49" s="14">
        <f>IF(OR(C49='ჯამი (HIDE)'!$B$11,C49='ჯამი (HIDE)'!$B$12,C49='ჯამი (HIDE)'!$B$13,C49='ჯამი (HIDE)'!$B$14),"",D49-G49)</f>
        <v>0</v>
      </c>
      <c r="I49" s="27" t="str">
        <f>IF(AND(D49=0,G49=0),"",IF(OR(C49='ჯამი (HIDE)'!$B$11,C49='ჯამი (HIDE)'!$B$12,C49='ჯამი (HIDE)'!$B$13,C49='ჯამი (HIDE)'!$B$14),"",G49/D49))</f>
        <v/>
      </c>
    </row>
    <row r="50" spans="1:9">
      <c r="A50" t="s">
        <v>199</v>
      </c>
      <c r="B50" s="6"/>
      <c r="C50" s="7" t="s">
        <v>11</v>
      </c>
      <c r="D50" s="14">
        <f>სულ!D1010</f>
        <v>0</v>
      </c>
      <c r="E50" s="14">
        <f>სულ!E1010</f>
        <v>0</v>
      </c>
      <c r="F50" s="14">
        <v>0</v>
      </c>
      <c r="G50" s="14">
        <f t="shared" si="2"/>
        <v>0</v>
      </c>
      <c r="H50" s="14">
        <f>IF(OR(C50='ჯამი (HIDE)'!$B$11,C50='ჯამი (HIDE)'!$B$12,C50='ჯამი (HIDE)'!$B$13,C50='ჯამი (HIDE)'!$B$14),"",D50-G50)</f>
        <v>0</v>
      </c>
      <c r="I50" s="27" t="str">
        <f>IF(AND(D50=0,G50=0),"",IF(OR(C50='ჯამი (HIDE)'!$B$11,C50='ჯამი (HIDE)'!$B$12,C50='ჯამი (HIDE)'!$B$13,C50='ჯამი (HIDE)'!$B$14),"",G50/D50))</f>
        <v/>
      </c>
    </row>
    <row r="51" spans="1:9">
      <c r="A51" t="s">
        <v>199</v>
      </c>
      <c r="B51" s="6"/>
      <c r="C51" s="7" t="s">
        <v>12</v>
      </c>
      <c r="D51" s="14">
        <f>სულ!D1011</f>
        <v>1073700</v>
      </c>
      <c r="E51" s="14">
        <f>სულ!E1011</f>
        <v>0</v>
      </c>
      <c r="F51" s="14">
        <f>2500000+965500+107235</f>
        <v>3572735</v>
      </c>
      <c r="G51" s="14">
        <f t="shared" si="2"/>
        <v>3572735</v>
      </c>
      <c r="H51" s="14">
        <f>IF(OR(C51='ჯამი (HIDE)'!$B$11,C51='ჯამი (HIDE)'!$B$12,C51='ჯამი (HIDE)'!$B$13,C51='ჯამი (HIDE)'!$B$14),"",D51-G51)</f>
        <v>-2499035</v>
      </c>
      <c r="I51" s="27">
        <f>IF(AND(D51=0,G51=0),"",IF(OR(C51='ჯამი (HIDE)'!$B$11,C51='ჯამი (HIDE)'!$B$12,C51='ჯამი (HIDE)'!$B$13,C51='ჯამი (HIDE)'!$B$14),"",G51/D51))</f>
        <v>3.327498370122008</v>
      </c>
    </row>
    <row r="52" spans="1:9">
      <c r="A52" t="s">
        <v>199</v>
      </c>
      <c r="B52" s="4"/>
      <c r="C52" s="5" t="s">
        <v>13</v>
      </c>
      <c r="D52" s="13">
        <f>სულ!D1012</f>
        <v>3115800</v>
      </c>
      <c r="E52" s="13">
        <f>სულ!E1012</f>
        <v>0</v>
      </c>
      <c r="F52" s="13">
        <f>205089+230701+190660+43446+25400+22000</f>
        <v>717296</v>
      </c>
      <c r="G52" s="13">
        <f t="shared" si="2"/>
        <v>717296</v>
      </c>
      <c r="H52" s="13">
        <f>IF(OR(C52='ჯამი (HIDE)'!$B$11,C52='ჯამი (HIDE)'!$B$12,C52='ჯამი (HIDE)'!$B$13,C52='ჯამი (HIDE)'!$B$14),"",D52-G52)</f>
        <v>2398504</v>
      </c>
      <c r="I52" s="26">
        <f>IF(AND(D52=0,G52=0),"",IF(OR(C52='ჯამი (HIDE)'!$B$11,C52='ჯამი (HIDE)'!$B$12,C52='ჯამი (HIDE)'!$B$13,C52='ჯამი (HIDE)'!$B$14),"",G52/D52))</f>
        <v>0.23021246549842736</v>
      </c>
    </row>
    <row r="53" spans="1:9">
      <c r="A53" t="s">
        <v>199</v>
      </c>
      <c r="B53" s="4"/>
      <c r="C53" s="5" t="s">
        <v>14</v>
      </c>
      <c r="D53" s="13">
        <f>სულ!D1013</f>
        <v>0</v>
      </c>
      <c r="E53" s="13">
        <f>სულ!E1013</f>
        <v>0</v>
      </c>
      <c r="F53" s="13">
        <v>0</v>
      </c>
      <c r="G53" s="13">
        <f t="shared" si="2"/>
        <v>0</v>
      </c>
      <c r="H53" s="13">
        <f>IF(OR(C53='ჯამი (HIDE)'!$B$11,C53='ჯამი (HIDE)'!$B$12,C53='ჯამი (HIDE)'!$B$13,C53='ჯამი (HIDE)'!$B$14),"",D53-G53)</f>
        <v>0</v>
      </c>
      <c r="I53" s="26" t="str">
        <f>IF(AND(D53=0,G53=0),"",IF(OR(C53='ჯამი (HIDE)'!$B$11,C53='ჯამი (HIDE)'!$B$12,C53='ჯამი (HIDE)'!$B$13,C53='ჯამი (HIDE)'!$B$14),"",G53/D53))</f>
        <v/>
      </c>
    </row>
    <row r="54" spans="1:9" ht="15.75" thickBot="1">
      <c r="A54" t="s">
        <v>199</v>
      </c>
      <c r="B54" s="8"/>
      <c r="C54" s="9" t="s">
        <v>15</v>
      </c>
      <c r="D54" s="15">
        <f>სულ!D1014</f>
        <v>0</v>
      </c>
      <c r="E54" s="15">
        <f>სულ!E1014</f>
        <v>0</v>
      </c>
      <c r="F54" s="15">
        <v>0</v>
      </c>
      <c r="G54" s="15">
        <f t="shared" si="2"/>
        <v>0</v>
      </c>
      <c r="H54" s="15">
        <f>IF(OR(C54='ჯამი (HIDE)'!$B$11,C54='ჯამი (HIDE)'!$B$12,C54='ჯამი (HIDE)'!$B$13,C54='ჯამი (HIDE)'!$B$14),"",D54-G54)</f>
        <v>0</v>
      </c>
      <c r="I54" s="28" t="str">
        <f>IF(AND(D54=0,G54=0),"",IF(OR(C54='ჯამი (HIDE)'!$B$11,C54='ჯამი (HIDE)'!$B$12,C54='ჯამი (HIDE)'!$B$13,C54='ჯამი (HIDE)'!$B$14),"",G54/D54))</f>
        <v/>
      </c>
    </row>
    <row r="55" spans="1:9" ht="31.5" thickTop="1" thickBot="1">
      <c r="A55" t="str">
        <f t="shared" ref="A55:A67" si="5">IF(OR(D55&lt;&gt;0,F55&lt;&gt;0,G55&lt;&gt;0,H55&lt;&gt;0,I55&lt;&gt;0,),"a","b")</f>
        <v>a</v>
      </c>
      <c r="B55" s="10" t="s">
        <v>173</v>
      </c>
      <c r="C55" s="11" t="s">
        <v>174</v>
      </c>
      <c r="D55" s="3">
        <f>სულ!D1027</f>
        <v>80000</v>
      </c>
      <c r="E55" s="3">
        <f>სულ!E1027</f>
        <v>7666.59</v>
      </c>
      <c r="F55" s="3">
        <f>SUM(F56,F64,F65,F66)</f>
        <v>46000</v>
      </c>
      <c r="G55" s="3">
        <f t="shared" si="2"/>
        <v>53666.59</v>
      </c>
      <c r="H55" s="3">
        <f>IF(OR(C55='ჯამი (HIDE)'!$B$11,C55='ჯამი (HIDE)'!$B$12,C55='ჯამი (HIDE)'!$B$13,C55='ჯამი (HIDE)'!$B$14),"",D55-G55)</f>
        <v>26333.410000000003</v>
      </c>
      <c r="I55" s="25">
        <f>IF(AND(D55=0,G55=0),"",IF(OR(C55='ჯამი (HIDE)'!$B$11,C55='ჯამი (HIDE)'!$B$12,C55='ჯამი (HIDE)'!$B$13,C55='ჯამი (HIDE)'!$B$14),"",G55/D55))</f>
        <v>0.67083237499999993</v>
      </c>
    </row>
    <row r="56" spans="1:9" ht="15.75" thickTop="1">
      <c r="A56" t="s">
        <v>199</v>
      </c>
      <c r="B56" s="4"/>
      <c r="C56" s="5" t="s">
        <v>5</v>
      </c>
      <c r="D56" s="13">
        <f>სულ!D1028</f>
        <v>80000</v>
      </c>
      <c r="E56" s="13">
        <f>სულ!E1028</f>
        <v>7666.59</v>
      </c>
      <c r="F56" s="13">
        <f>SUM(F57:F63)</f>
        <v>46000</v>
      </c>
      <c r="G56" s="13">
        <f t="shared" si="2"/>
        <v>53666.59</v>
      </c>
      <c r="H56" s="13">
        <f>IF(OR(C56='ჯამი (HIDE)'!$B$11,C56='ჯამი (HIDE)'!$B$12,C56='ჯამი (HIDE)'!$B$13,C56='ჯამი (HIDE)'!$B$14),"",D56-G56)</f>
        <v>26333.410000000003</v>
      </c>
      <c r="I56" s="26">
        <f>IF(AND(D56=0,G56=0),"",IF(OR(C56='ჯამი (HIDE)'!$B$11,C56='ჯამი (HIDE)'!$B$12,C56='ჯამი (HIDE)'!$B$13,C56='ჯამი (HIDE)'!$B$14),"",G56/D56))</f>
        <v>0.67083237499999993</v>
      </c>
    </row>
    <row r="57" spans="1:9">
      <c r="A57" t="s">
        <v>199</v>
      </c>
      <c r="B57" s="6"/>
      <c r="C57" s="7" t="s">
        <v>6</v>
      </c>
      <c r="D57" s="14">
        <f>სულ!D1029</f>
        <v>0</v>
      </c>
      <c r="E57" s="14">
        <f>სულ!E1029</f>
        <v>0</v>
      </c>
      <c r="F57" s="14">
        <v>0</v>
      </c>
      <c r="G57" s="14">
        <f t="shared" si="2"/>
        <v>0</v>
      </c>
      <c r="H57" s="14">
        <f>IF(OR(C57='ჯამი (HIDE)'!$B$11,C57='ჯამი (HIDE)'!$B$12,C57='ჯამი (HIDE)'!$B$13,C57='ჯამი (HIDE)'!$B$14),"",D57-G57)</f>
        <v>0</v>
      </c>
      <c r="I57" s="27" t="str">
        <f>IF(AND(D57=0,G57=0),"",IF(OR(C57='ჯამი (HIDE)'!$B$11,C57='ჯამი (HIDE)'!$B$12,C57='ჯამი (HIDE)'!$B$13,C57='ჯამი (HIDE)'!$B$14),"",G57/D57))</f>
        <v/>
      </c>
    </row>
    <row r="58" spans="1:9">
      <c r="A58" t="s">
        <v>199</v>
      </c>
      <c r="B58" s="6"/>
      <c r="C58" s="7" t="s">
        <v>7</v>
      </c>
      <c r="D58" s="14">
        <f>სულ!D1030</f>
        <v>80000</v>
      </c>
      <c r="E58" s="14">
        <f>სულ!E1030</f>
        <v>7666.59</v>
      </c>
      <c r="F58" s="14">
        <v>46000</v>
      </c>
      <c r="G58" s="14">
        <f t="shared" si="2"/>
        <v>53666.59</v>
      </c>
      <c r="H58" s="14">
        <f>IF(OR(C58='ჯამი (HIDE)'!$B$11,C58='ჯამი (HIDE)'!$B$12,C58='ჯამი (HIDE)'!$B$13,C58='ჯამი (HIDE)'!$B$14),"",D58-G58)</f>
        <v>26333.410000000003</v>
      </c>
      <c r="I58" s="27">
        <f>IF(AND(D58=0,G58=0),"",IF(OR(C58='ჯამი (HIDE)'!$B$11,C58='ჯამი (HIDE)'!$B$12,C58='ჯამი (HIDE)'!$B$13,C58='ჯამი (HIDE)'!$B$14),"",G58/D58))</f>
        <v>0.67083237499999993</v>
      </c>
    </row>
    <row r="59" spans="1:9">
      <c r="A59" t="s">
        <v>199</v>
      </c>
      <c r="B59" s="6"/>
      <c r="C59" s="7" t="s">
        <v>8</v>
      </c>
      <c r="D59" s="14">
        <f>სულ!D1031</f>
        <v>0</v>
      </c>
      <c r="E59" s="14">
        <f>სულ!E1031</f>
        <v>0</v>
      </c>
      <c r="F59" s="14">
        <v>0</v>
      </c>
      <c r="G59" s="14">
        <f t="shared" si="2"/>
        <v>0</v>
      </c>
      <c r="H59" s="14">
        <f>IF(OR(C59='ჯამი (HIDE)'!$B$11,C59='ჯამი (HIDE)'!$B$12,C59='ჯამი (HIDE)'!$B$13,C59='ჯამი (HIDE)'!$B$14),"",D59-G59)</f>
        <v>0</v>
      </c>
      <c r="I59" s="27" t="str">
        <f>IF(AND(D59=0,G59=0),"",IF(OR(C59='ჯამი (HIDE)'!$B$11,C59='ჯამი (HIDE)'!$B$12,C59='ჯამი (HIDE)'!$B$13,C59='ჯამი (HIDE)'!$B$14),"",G59/D59))</f>
        <v/>
      </c>
    </row>
    <row r="60" spans="1:9">
      <c r="A60" t="s">
        <v>199</v>
      </c>
      <c r="B60" s="6"/>
      <c r="C60" s="7" t="s">
        <v>9</v>
      </c>
      <c r="D60" s="14">
        <f>სულ!D1032</f>
        <v>0</v>
      </c>
      <c r="E60" s="14">
        <f>სულ!E1032</f>
        <v>0</v>
      </c>
      <c r="F60" s="14">
        <v>0</v>
      </c>
      <c r="G60" s="14">
        <f t="shared" si="2"/>
        <v>0</v>
      </c>
      <c r="H60" s="14">
        <f>IF(OR(C60='ჯამი (HIDE)'!$B$11,C60='ჯამი (HIDE)'!$B$12,C60='ჯამი (HIDE)'!$B$13,C60='ჯამი (HIDE)'!$B$14),"",D60-G60)</f>
        <v>0</v>
      </c>
      <c r="I60" s="27" t="str">
        <f>IF(AND(D60=0,G60=0),"",IF(OR(C60='ჯამი (HIDE)'!$B$11,C60='ჯამი (HIDE)'!$B$12,C60='ჯამი (HIDE)'!$B$13,C60='ჯამი (HIDE)'!$B$14),"",G60/D60))</f>
        <v/>
      </c>
    </row>
    <row r="61" spans="1:9">
      <c r="A61" t="s">
        <v>199</v>
      </c>
      <c r="B61" s="6"/>
      <c r="C61" s="7" t="s">
        <v>10</v>
      </c>
      <c r="D61" s="14">
        <f>სულ!D1033</f>
        <v>0</v>
      </c>
      <c r="E61" s="14">
        <f>სულ!E1033</f>
        <v>0</v>
      </c>
      <c r="F61" s="14">
        <v>0</v>
      </c>
      <c r="G61" s="14">
        <f t="shared" si="2"/>
        <v>0</v>
      </c>
      <c r="H61" s="14">
        <f>IF(OR(C61='ჯამი (HIDE)'!$B$11,C61='ჯამი (HIDE)'!$B$12,C61='ჯამი (HIDE)'!$B$13,C61='ჯამი (HIDE)'!$B$14),"",D61-G61)</f>
        <v>0</v>
      </c>
      <c r="I61" s="27" t="str">
        <f>IF(AND(D61=0,G61=0),"",IF(OR(C61='ჯამი (HIDE)'!$B$11,C61='ჯამი (HIDE)'!$B$12,C61='ჯამი (HIDE)'!$B$13,C61='ჯამი (HIDE)'!$B$14),"",G61/D61))</f>
        <v/>
      </c>
    </row>
    <row r="62" spans="1:9">
      <c r="A62" t="s">
        <v>199</v>
      </c>
      <c r="B62" s="6"/>
      <c r="C62" s="7" t="s">
        <v>11</v>
      </c>
      <c r="D62" s="14">
        <f>სულ!D1034</f>
        <v>0</v>
      </c>
      <c r="E62" s="14">
        <f>სულ!E1034</f>
        <v>0</v>
      </c>
      <c r="F62" s="14">
        <v>0</v>
      </c>
      <c r="G62" s="14">
        <f t="shared" si="2"/>
        <v>0</v>
      </c>
      <c r="H62" s="14">
        <f>IF(OR(C62='ჯამი (HIDE)'!$B$11,C62='ჯამი (HIDE)'!$B$12,C62='ჯამი (HIDE)'!$B$13,C62='ჯამი (HIDE)'!$B$14),"",D62-G62)</f>
        <v>0</v>
      </c>
      <c r="I62" s="27" t="str">
        <f>IF(AND(D62=0,G62=0),"",IF(OR(C62='ჯამი (HIDE)'!$B$11,C62='ჯამი (HIDE)'!$B$12,C62='ჯამი (HIDE)'!$B$13,C62='ჯამი (HIDE)'!$B$14),"",G62/D62))</f>
        <v/>
      </c>
    </row>
    <row r="63" spans="1:9">
      <c r="A63" t="s">
        <v>199</v>
      </c>
      <c r="B63" s="6"/>
      <c r="C63" s="7" t="s">
        <v>12</v>
      </c>
      <c r="D63" s="14">
        <f>სულ!D1035</f>
        <v>0</v>
      </c>
      <c r="E63" s="14">
        <f>სულ!E1035</f>
        <v>0</v>
      </c>
      <c r="F63" s="14">
        <v>0</v>
      </c>
      <c r="G63" s="14">
        <f t="shared" si="2"/>
        <v>0</v>
      </c>
      <c r="H63" s="14">
        <f>IF(OR(C63='ჯამი (HIDE)'!$B$11,C63='ჯამი (HIDE)'!$B$12,C63='ჯამი (HIDE)'!$B$13,C63='ჯამი (HIDE)'!$B$14),"",D63-G63)</f>
        <v>0</v>
      </c>
      <c r="I63" s="27" t="str">
        <f>IF(AND(D63=0,G63=0),"",IF(OR(C63='ჯამი (HIDE)'!$B$11,C63='ჯამი (HIDE)'!$B$12,C63='ჯამი (HIDE)'!$B$13,C63='ჯამი (HIDE)'!$B$14),"",G63/D63))</f>
        <v/>
      </c>
    </row>
    <row r="64" spans="1:9">
      <c r="A64" t="s">
        <v>199</v>
      </c>
      <c r="B64" s="4"/>
      <c r="C64" s="5" t="s">
        <v>13</v>
      </c>
      <c r="D64" s="13">
        <f>სულ!D1036</f>
        <v>0</v>
      </c>
      <c r="E64" s="13">
        <f>სულ!E1036</f>
        <v>0</v>
      </c>
      <c r="F64" s="13">
        <v>0</v>
      </c>
      <c r="G64" s="13">
        <f t="shared" si="2"/>
        <v>0</v>
      </c>
      <c r="H64" s="13">
        <f>IF(OR(C64='ჯამი (HIDE)'!$B$11,C64='ჯამი (HIDE)'!$B$12,C64='ჯამი (HIDE)'!$B$13,C64='ჯამი (HIDE)'!$B$14),"",D64-G64)</f>
        <v>0</v>
      </c>
      <c r="I64" s="26" t="str">
        <f>IF(AND(D64=0,G64=0),"",IF(OR(C64='ჯამი (HIDE)'!$B$11,C64='ჯამი (HIDE)'!$B$12,C64='ჯამი (HIDE)'!$B$13,C64='ჯამი (HIDE)'!$B$14),"",G64/D64))</f>
        <v/>
      </c>
    </row>
    <row r="65" spans="1:9">
      <c r="A65" t="s">
        <v>199</v>
      </c>
      <c r="B65" s="4"/>
      <c r="C65" s="5" t="s">
        <v>14</v>
      </c>
      <c r="D65" s="13">
        <f>სულ!D1037</f>
        <v>0</v>
      </c>
      <c r="E65" s="13">
        <f>სულ!E1037</f>
        <v>0</v>
      </c>
      <c r="F65" s="13">
        <v>0</v>
      </c>
      <c r="G65" s="13">
        <f t="shared" si="2"/>
        <v>0</v>
      </c>
      <c r="H65" s="13">
        <f>IF(OR(C65='ჯამი (HIDE)'!$B$11,C65='ჯამი (HIDE)'!$B$12,C65='ჯამი (HIDE)'!$B$13,C65='ჯამი (HIDE)'!$B$14),"",D65-G65)</f>
        <v>0</v>
      </c>
      <c r="I65" s="26" t="str">
        <f>IF(AND(D65=0,G65=0),"",IF(OR(C65='ჯამი (HIDE)'!$B$11,C65='ჯამი (HIDE)'!$B$12,C65='ჯამი (HIDE)'!$B$13,C65='ჯამი (HIDE)'!$B$14),"",G65/D65))</f>
        <v/>
      </c>
    </row>
    <row r="66" spans="1:9" ht="15.75" thickBot="1">
      <c r="A66" t="s">
        <v>199</v>
      </c>
      <c r="B66" s="8"/>
      <c r="C66" s="9" t="s">
        <v>15</v>
      </c>
      <c r="D66" s="15">
        <f>სულ!D1038</f>
        <v>0</v>
      </c>
      <c r="E66" s="15">
        <f>სულ!E1038</f>
        <v>0</v>
      </c>
      <c r="F66" s="15">
        <v>0</v>
      </c>
      <c r="G66" s="15">
        <f t="shared" si="2"/>
        <v>0</v>
      </c>
      <c r="H66" s="15">
        <f>IF(OR(C66='ჯამი (HIDE)'!$B$11,C66='ჯამი (HIDE)'!$B$12,C66='ჯამი (HIDE)'!$B$13,C66='ჯამი (HIDE)'!$B$14),"",D66-G66)</f>
        <v>0</v>
      </c>
      <c r="I66" s="28" t="str">
        <f>IF(AND(D66=0,G66=0),"",IF(OR(C66='ჯამი (HIDE)'!$B$11,C66='ჯამი (HIDE)'!$B$12,C66='ჯამი (HIDE)'!$B$13,C66='ჯამი (HIDE)'!$B$14),"",G66/D66))</f>
        <v/>
      </c>
    </row>
    <row r="67" spans="1:9" ht="31.5" customHeight="1" thickTop="1" thickBot="1">
      <c r="A67" t="str">
        <f t="shared" si="5"/>
        <v>a</v>
      </c>
      <c r="B67" s="10" t="s">
        <v>175</v>
      </c>
      <c r="C67" s="11" t="s">
        <v>176</v>
      </c>
      <c r="D67" s="3">
        <f>სულ!D1039</f>
        <v>215200</v>
      </c>
      <c r="E67" s="3">
        <f>სულ!E1039</f>
        <v>28875</v>
      </c>
      <c r="F67" s="3">
        <f>SUM(F68,F76,F77,F78)</f>
        <v>0</v>
      </c>
      <c r="G67" s="3">
        <f t="shared" si="2"/>
        <v>28875</v>
      </c>
      <c r="H67" s="3">
        <f>IF(OR(C67='ჯამი (HIDE)'!$B$11,C67='ჯამი (HIDE)'!$B$12,C67='ჯამი (HIDE)'!$B$13,C67='ჯამი (HIDE)'!$B$14),"",D67-G67)</f>
        <v>186325</v>
      </c>
      <c r="I67" s="25">
        <f>IF(AND(D67=0,G67=0),"",IF(OR(C67='ჯამი (HIDE)'!$B$11,C67='ჯამი (HIDE)'!$B$12,C67='ჯამი (HIDE)'!$B$13,C67='ჯამი (HIDE)'!$B$14),"",G67/D67))</f>
        <v>0.1341775092936803</v>
      </c>
    </row>
    <row r="68" spans="1:9" ht="15.75" thickTop="1">
      <c r="A68" t="s">
        <v>199</v>
      </c>
      <c r="B68" s="4"/>
      <c r="C68" s="5" t="s">
        <v>5</v>
      </c>
      <c r="D68" s="13">
        <f>სულ!D1040</f>
        <v>215200</v>
      </c>
      <c r="E68" s="13">
        <f>სულ!E1040</f>
        <v>28875</v>
      </c>
      <c r="F68" s="13">
        <f>SUM(F69:F75)</f>
        <v>0</v>
      </c>
      <c r="G68" s="13">
        <f t="shared" ref="G68:G78" si="6">E68+F68</f>
        <v>28875</v>
      </c>
      <c r="H68" s="13">
        <f>IF(OR(C68='ჯამი (HIDE)'!$B$11,C68='ჯამი (HIDE)'!$B$12,C68='ჯამი (HIDE)'!$B$13,C68='ჯამი (HIDE)'!$B$14),"",D68-G68)</f>
        <v>186325</v>
      </c>
      <c r="I68" s="26">
        <f>IF(AND(D68=0,G68=0),"",IF(OR(C68='ჯამი (HIDE)'!$B$11,C68='ჯამი (HIDE)'!$B$12,C68='ჯამი (HIDE)'!$B$13,C68='ჯამი (HIDE)'!$B$14),"",G68/D68))</f>
        <v>0.1341775092936803</v>
      </c>
    </row>
    <row r="69" spans="1:9">
      <c r="A69" t="s">
        <v>199</v>
      </c>
      <c r="B69" s="6"/>
      <c r="C69" s="7" t="s">
        <v>6</v>
      </c>
      <c r="D69" s="14">
        <f>სულ!D1041</f>
        <v>0</v>
      </c>
      <c r="E69" s="14">
        <f>სულ!E1041</f>
        <v>0</v>
      </c>
      <c r="F69" s="14">
        <v>0</v>
      </c>
      <c r="G69" s="14">
        <f t="shared" si="6"/>
        <v>0</v>
      </c>
      <c r="H69" s="14">
        <f>IF(OR(C69='ჯამი (HIDE)'!$B$11,C69='ჯამი (HIDE)'!$B$12,C69='ჯამი (HIDE)'!$B$13,C69='ჯამი (HIDE)'!$B$14),"",D69-G69)</f>
        <v>0</v>
      </c>
      <c r="I69" s="27" t="str">
        <f>IF(AND(D69=0,G69=0),"",IF(OR(C69='ჯამი (HIDE)'!$B$11,C69='ჯამი (HIDE)'!$B$12,C69='ჯამი (HIDE)'!$B$13,C69='ჯამი (HIDE)'!$B$14),"",G69/D69))</f>
        <v/>
      </c>
    </row>
    <row r="70" spans="1:9">
      <c r="A70" t="s">
        <v>199</v>
      </c>
      <c r="B70" s="6"/>
      <c r="C70" s="7" t="s">
        <v>7</v>
      </c>
      <c r="D70" s="14">
        <f>სულ!D1042</f>
        <v>215200</v>
      </c>
      <c r="E70" s="14">
        <f>სულ!E1042</f>
        <v>28875</v>
      </c>
      <c r="F70" s="14">
        <v>0</v>
      </c>
      <c r="G70" s="14">
        <f t="shared" si="6"/>
        <v>28875</v>
      </c>
      <c r="H70" s="14">
        <f>IF(OR(C70='ჯამი (HIDE)'!$B$11,C70='ჯამი (HIDE)'!$B$12,C70='ჯამი (HIDE)'!$B$13,C70='ჯამი (HIDE)'!$B$14),"",D70-G70)</f>
        <v>186325</v>
      </c>
      <c r="I70" s="27">
        <f>IF(AND(D70=0,G70=0),"",IF(OR(C70='ჯამი (HIDE)'!$B$11,C70='ჯამი (HIDE)'!$B$12,C70='ჯამი (HIDE)'!$B$13,C70='ჯამი (HIDE)'!$B$14),"",G70/D70))</f>
        <v>0.1341775092936803</v>
      </c>
    </row>
    <row r="71" spans="1:9">
      <c r="A71" t="s">
        <v>199</v>
      </c>
      <c r="B71" s="6"/>
      <c r="C71" s="7" t="s">
        <v>8</v>
      </c>
      <c r="D71" s="14">
        <f>სულ!D1043</f>
        <v>0</v>
      </c>
      <c r="E71" s="14">
        <f>სულ!E1043</f>
        <v>0</v>
      </c>
      <c r="F71" s="14">
        <v>0</v>
      </c>
      <c r="G71" s="14">
        <f t="shared" si="6"/>
        <v>0</v>
      </c>
      <c r="H71" s="14">
        <f>IF(OR(C71='ჯამი (HIDE)'!$B$11,C71='ჯამი (HIDE)'!$B$12,C71='ჯამი (HIDE)'!$B$13,C71='ჯამი (HIDE)'!$B$14),"",D71-G71)</f>
        <v>0</v>
      </c>
      <c r="I71" s="27" t="str">
        <f>IF(AND(D71=0,G71=0),"",IF(OR(C71='ჯამი (HIDE)'!$B$11,C71='ჯამი (HIDE)'!$B$12,C71='ჯამი (HIDE)'!$B$13,C71='ჯამი (HIDE)'!$B$14),"",G71/D71))</f>
        <v/>
      </c>
    </row>
    <row r="72" spans="1:9">
      <c r="A72" t="s">
        <v>199</v>
      </c>
      <c r="B72" s="6"/>
      <c r="C72" s="7" t="s">
        <v>9</v>
      </c>
      <c r="D72" s="14">
        <f>სულ!D1044</f>
        <v>0</v>
      </c>
      <c r="E72" s="14">
        <f>სულ!E1044</f>
        <v>0</v>
      </c>
      <c r="F72" s="14">
        <v>0</v>
      </c>
      <c r="G72" s="14">
        <f t="shared" si="6"/>
        <v>0</v>
      </c>
      <c r="H72" s="14">
        <f>IF(OR(C72='ჯამი (HIDE)'!$B$11,C72='ჯამი (HIDE)'!$B$12,C72='ჯამი (HIDE)'!$B$13,C72='ჯამი (HIDE)'!$B$14),"",D72-G72)</f>
        <v>0</v>
      </c>
      <c r="I72" s="27" t="str">
        <f>IF(AND(D72=0,G72=0),"",IF(OR(C72='ჯამი (HIDE)'!$B$11,C72='ჯამი (HIDE)'!$B$12,C72='ჯამი (HIDE)'!$B$13,C72='ჯამი (HIDE)'!$B$14),"",G72/D72))</f>
        <v/>
      </c>
    </row>
    <row r="73" spans="1:9">
      <c r="A73" t="s">
        <v>199</v>
      </c>
      <c r="B73" s="6"/>
      <c r="C73" s="7" t="s">
        <v>10</v>
      </c>
      <c r="D73" s="14">
        <f>სულ!D1045</f>
        <v>0</v>
      </c>
      <c r="E73" s="14">
        <f>სულ!E1045</f>
        <v>0</v>
      </c>
      <c r="F73" s="14">
        <v>0</v>
      </c>
      <c r="G73" s="14">
        <f t="shared" si="6"/>
        <v>0</v>
      </c>
      <c r="H73" s="14">
        <f>IF(OR(C73='ჯამი (HIDE)'!$B$11,C73='ჯამი (HIDE)'!$B$12,C73='ჯამი (HIDE)'!$B$13,C73='ჯამი (HIDE)'!$B$14),"",D73-G73)</f>
        <v>0</v>
      </c>
      <c r="I73" s="27" t="str">
        <f>IF(AND(D73=0,G73=0),"",IF(OR(C73='ჯამი (HIDE)'!$B$11,C73='ჯამი (HIDE)'!$B$12,C73='ჯამი (HIDE)'!$B$13,C73='ჯამი (HIDE)'!$B$14),"",G73/D73))</f>
        <v/>
      </c>
    </row>
    <row r="74" spans="1:9">
      <c r="A74" t="s">
        <v>199</v>
      </c>
      <c r="B74" s="6"/>
      <c r="C74" s="7" t="s">
        <v>11</v>
      </c>
      <c r="D74" s="14">
        <f>სულ!D1046</f>
        <v>0</v>
      </c>
      <c r="E74" s="14">
        <f>სულ!E1046</f>
        <v>0</v>
      </c>
      <c r="F74" s="14">
        <v>0</v>
      </c>
      <c r="G74" s="14">
        <f t="shared" si="6"/>
        <v>0</v>
      </c>
      <c r="H74" s="14">
        <f>IF(OR(C74='ჯამი (HIDE)'!$B$11,C74='ჯამი (HIDE)'!$B$12,C74='ჯამი (HIDE)'!$B$13,C74='ჯამი (HIDE)'!$B$14),"",D74-G74)</f>
        <v>0</v>
      </c>
      <c r="I74" s="27" t="str">
        <f>IF(AND(D74=0,G74=0),"",IF(OR(C74='ჯამი (HIDE)'!$B$11,C74='ჯამი (HIDE)'!$B$12,C74='ჯამი (HIDE)'!$B$13,C74='ჯამი (HIDE)'!$B$14),"",G74/D74))</f>
        <v/>
      </c>
    </row>
    <row r="75" spans="1:9">
      <c r="A75" t="s">
        <v>199</v>
      </c>
      <c r="B75" s="6"/>
      <c r="C75" s="7" t="s">
        <v>12</v>
      </c>
      <c r="D75" s="14">
        <f>სულ!D1047</f>
        <v>0</v>
      </c>
      <c r="E75" s="14">
        <f>სულ!E1047</f>
        <v>0</v>
      </c>
      <c r="F75" s="14">
        <v>0</v>
      </c>
      <c r="G75" s="14">
        <f t="shared" si="6"/>
        <v>0</v>
      </c>
      <c r="H75" s="14">
        <f>IF(OR(C75='ჯამი (HIDE)'!$B$11,C75='ჯამი (HIDE)'!$B$12,C75='ჯამი (HIDE)'!$B$13,C75='ჯამი (HIDE)'!$B$14),"",D75-G75)</f>
        <v>0</v>
      </c>
      <c r="I75" s="27" t="str">
        <f>IF(AND(D75=0,G75=0),"",IF(OR(C75='ჯამი (HIDE)'!$B$11,C75='ჯამი (HIDE)'!$B$12,C75='ჯამი (HIDE)'!$B$13,C75='ჯამი (HIDE)'!$B$14),"",G75/D75))</f>
        <v/>
      </c>
    </row>
    <row r="76" spans="1:9">
      <c r="A76" t="s">
        <v>199</v>
      </c>
      <c r="B76" s="4"/>
      <c r="C76" s="5" t="s">
        <v>13</v>
      </c>
      <c r="D76" s="13">
        <f>სულ!D1048</f>
        <v>0</v>
      </c>
      <c r="E76" s="13">
        <f>სულ!E1048</f>
        <v>0</v>
      </c>
      <c r="F76" s="13">
        <v>0</v>
      </c>
      <c r="G76" s="13">
        <f t="shared" si="6"/>
        <v>0</v>
      </c>
      <c r="H76" s="13">
        <f>IF(OR(C76='ჯამი (HIDE)'!$B$11,C76='ჯამი (HIDE)'!$B$12,C76='ჯამი (HIDE)'!$B$13,C76='ჯამი (HIDE)'!$B$14),"",D76-G76)</f>
        <v>0</v>
      </c>
      <c r="I76" s="26" t="str">
        <f>IF(AND(D76=0,G76=0),"",IF(OR(C76='ჯამი (HIDE)'!$B$11,C76='ჯამი (HIDE)'!$B$12,C76='ჯამი (HIDE)'!$B$13,C76='ჯამი (HIDE)'!$B$14),"",G76/D76))</f>
        <v/>
      </c>
    </row>
    <row r="77" spans="1:9">
      <c r="A77" t="s">
        <v>199</v>
      </c>
      <c r="B77" s="4"/>
      <c r="C77" s="5" t="s">
        <v>14</v>
      </c>
      <c r="D77" s="13">
        <f>სულ!D1049</f>
        <v>0</v>
      </c>
      <c r="E77" s="13">
        <f>სულ!E1049</f>
        <v>0</v>
      </c>
      <c r="F77" s="13">
        <v>0</v>
      </c>
      <c r="G77" s="13">
        <f t="shared" si="6"/>
        <v>0</v>
      </c>
      <c r="H77" s="13">
        <f>IF(OR(C77='ჯამი (HIDE)'!$B$11,C77='ჯამი (HIDE)'!$B$12,C77='ჯამი (HIDE)'!$B$13,C77='ჯამი (HIDE)'!$B$14),"",D77-G77)</f>
        <v>0</v>
      </c>
      <c r="I77" s="26" t="str">
        <f>IF(AND(D77=0,G77=0),"",IF(OR(C77='ჯამი (HIDE)'!$B$11,C77='ჯამი (HIDE)'!$B$12,C77='ჯამი (HIDE)'!$B$13,C77='ჯამი (HIDE)'!$B$14),"",G77/D77))</f>
        <v/>
      </c>
    </row>
    <row r="78" spans="1:9" ht="15.75" thickBot="1">
      <c r="A78" t="s">
        <v>199</v>
      </c>
      <c r="B78" s="8"/>
      <c r="C78" s="9" t="s">
        <v>15</v>
      </c>
      <c r="D78" s="15">
        <f>სულ!D1050</f>
        <v>0</v>
      </c>
      <c r="E78" s="15">
        <f>სულ!E1050</f>
        <v>0</v>
      </c>
      <c r="F78" s="15">
        <v>0</v>
      </c>
      <c r="G78" s="15">
        <f t="shared" si="6"/>
        <v>0</v>
      </c>
      <c r="H78" s="15">
        <f>IF(OR(C78='ჯამი (HIDE)'!$B$11,C78='ჯამი (HIDE)'!$B$12,C78='ჯამი (HIDE)'!$B$13,C78='ჯამი (HIDE)'!$B$14),"",D78-G78)</f>
        <v>0</v>
      </c>
      <c r="I78" s="28" t="str">
        <f>IF(AND(D78=0,G78=0),"",IF(OR(C78='ჯამი (HIDE)'!$B$11,C78='ჯამი (HIDE)'!$B$12,C78='ჯამი (HIDE)'!$B$13,C78='ჯამი (HIDE)'!$B$14),"",G78/D78))</f>
        <v/>
      </c>
    </row>
    <row r="79" spans="1:9" ht="15.75" thickTop="1"/>
  </sheetData>
  <autoFilter ref="A2:I2"/>
  <pageMargins left="0.7" right="0.7" top="0.75" bottom="0.75" header="0.3" footer="0.3"/>
  <pageSetup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51"/>
  <sheetViews>
    <sheetView showGridLines="0" view="pageBreakPreview" zoomScaleNormal="100" zoomScaleSheetLayoutView="100" workbookViewId="0">
      <pane ySplit="2" topLeftCell="A21" activePane="bottomLeft" state="frozen"/>
      <selection pane="bottomLeft" activeCell="A15" sqref="A15:XFD15"/>
    </sheetView>
  </sheetViews>
  <sheetFormatPr defaultRowHeight="15"/>
  <cols>
    <col min="1" max="1" width="2" customWidth="1"/>
    <col min="2" max="2" width="16.5703125" customWidth="1"/>
    <col min="3" max="3" width="65.28515625" customWidth="1"/>
    <col min="4" max="4" width="18.28515625" bestFit="1" customWidth="1"/>
    <col min="5" max="5" width="16" customWidth="1"/>
    <col min="6" max="6" width="22.5703125" customWidth="1"/>
    <col min="7" max="7" width="18.28515625" bestFit="1" customWidth="1"/>
    <col min="8" max="8" width="14.42578125" bestFit="1" customWidth="1"/>
    <col min="9" max="9" width="10.5703125" customWidth="1"/>
  </cols>
  <sheetData>
    <row r="2" spans="1:9" ht="45.75" thickBot="1">
      <c r="B2" s="1" t="s">
        <v>0</v>
      </c>
      <c r="C2" s="1" t="s">
        <v>1</v>
      </c>
      <c r="D2" s="1" t="s">
        <v>181</v>
      </c>
      <c r="E2" s="1" t="s">
        <v>183</v>
      </c>
      <c r="F2" s="1" t="s">
        <v>182</v>
      </c>
      <c r="G2" s="1" t="s">
        <v>184</v>
      </c>
      <c r="H2" s="1" t="s">
        <v>185</v>
      </c>
      <c r="I2" s="1" t="s">
        <v>186</v>
      </c>
    </row>
    <row r="3" spans="1:9" ht="31.5" thickTop="1" thickBot="1">
      <c r="A3" t="str">
        <f t="shared" ref="A3:A43" si="0">IF(OR(D3&lt;&gt;0,F3&lt;&gt;0,G3&lt;&gt;0,H3&lt;&gt;0,I3&lt;&gt;0,),"a","b")</f>
        <v>a</v>
      </c>
      <c r="B3" s="2" t="s">
        <v>27</v>
      </c>
      <c r="C3" s="3" t="s">
        <v>28</v>
      </c>
      <c r="D3" s="3">
        <f>სულ!D111</f>
        <v>1722000</v>
      </c>
      <c r="E3" s="3">
        <f>სულ!E111</f>
        <v>702280.76</v>
      </c>
      <c r="F3" s="3">
        <f t="shared" ref="F3" si="1">SUM(F4,F16,F17,F18)</f>
        <v>962159.15</v>
      </c>
      <c r="G3" s="3">
        <f>E3+F3</f>
        <v>1664439.9100000001</v>
      </c>
      <c r="H3" s="3">
        <f>IF(OR(C3='ჯამი (HIDE)'!$B$11,C3='ჯამი (HIDE)'!$B$12,C3='ჯამი (HIDE)'!$B$13,C3='ჯამი (HIDE)'!$B$14),"",D3-G3)</f>
        <v>57560.089999999851</v>
      </c>
      <c r="I3" s="25">
        <f>IF(AND(D3=0,G3=0),"",IF(OR(C3='ჯამი (HIDE)'!$B$11,C3='ჯამი (HIDE)'!$B$12,C3='ჯამი (HIDE)'!$B$13,C3='ჯამი (HIDE)'!$B$14),"",G3/D3))</f>
        <v>0.96657369918699199</v>
      </c>
    </row>
    <row r="4" spans="1:9" ht="15.75" thickTop="1">
      <c r="A4" t="str">
        <f t="shared" si="0"/>
        <v>a</v>
      </c>
      <c r="B4" s="4"/>
      <c r="C4" s="5" t="s">
        <v>5</v>
      </c>
      <c r="D4" s="13">
        <f>სულ!D112</f>
        <v>1714000</v>
      </c>
      <c r="E4" s="13">
        <f>სულ!E112</f>
        <v>702280.76</v>
      </c>
      <c r="F4" s="13">
        <f>SUM(F5,F9,F11,F12,F13,F14,F15)</f>
        <v>962159.15</v>
      </c>
      <c r="G4" s="13">
        <f t="shared" ref="G4:G67" si="2">E4+F4</f>
        <v>1664439.9100000001</v>
      </c>
      <c r="H4" s="13">
        <f>IF(OR(C4='ჯამი (HIDE)'!$B$11,C4='ჯამი (HIDE)'!$B$12,C4='ჯამი (HIDE)'!$B$13,C4='ჯამი (HIDE)'!$B$14),"",D4-G4)</f>
        <v>49560.089999999851</v>
      </c>
      <c r="I4" s="26">
        <f>IF(AND(D4=0,G4=0),"",IF(OR(C4='ჯამი (HIDE)'!$B$11,C4='ჯამი (HIDE)'!$B$12,C4='ჯამი (HIDE)'!$B$13,C4='ჯამი (HIDE)'!$B$14),"",G4/D4))</f>
        <v>0.97108512835472582</v>
      </c>
    </row>
    <row r="5" spans="1:9">
      <c r="A5" t="str">
        <f t="shared" si="0"/>
        <v>a</v>
      </c>
      <c r="B5" s="6"/>
      <c r="C5" s="7" t="s">
        <v>6</v>
      </c>
      <c r="D5" s="14">
        <f>სულ!D113</f>
        <v>775000</v>
      </c>
      <c r="E5" s="14">
        <f>სულ!E113</f>
        <v>250033.65</v>
      </c>
      <c r="F5" s="14">
        <f>SUM(F6,F7,F8)</f>
        <v>524965.35</v>
      </c>
      <c r="G5" s="14">
        <f t="shared" si="2"/>
        <v>774999</v>
      </c>
      <c r="H5" s="14">
        <f>IF(OR(C5='ჯამი (HIDE)'!$B$11,C5='ჯამი (HIDE)'!$B$12,C5='ჯამი (HIDE)'!$B$13,C5='ჯამი (HIDE)'!$B$14),"",D5-G5)</f>
        <v>1</v>
      </c>
      <c r="I5" s="27">
        <f>IF(AND(D5=0,G5=0),"",IF(OR(C5='ჯამი (HIDE)'!$B$11,C5='ჯამი (HIDE)'!$B$12,C5='ჯამი (HIDE)'!$B$13,C5='ჯამი (HIDE)'!$B$14),"",G5/D5))</f>
        <v>0.99999870967741933</v>
      </c>
    </row>
    <row r="6" spans="1:9">
      <c r="A6" t="str">
        <f t="shared" si="0"/>
        <v>a</v>
      </c>
      <c r="B6" s="6"/>
      <c r="C6" s="18" t="s">
        <v>187</v>
      </c>
      <c r="D6" s="14">
        <f>სულ!D114</f>
        <v>0</v>
      </c>
      <c r="E6" s="14">
        <f>სულ!E114</f>
        <v>250033.65</v>
      </c>
      <c r="F6" s="14">
        <v>524965.35</v>
      </c>
      <c r="G6" s="14">
        <f t="shared" si="2"/>
        <v>774999</v>
      </c>
      <c r="H6" s="14" t="str">
        <f>IF(OR(C6='ჯამი (HIDE)'!$B$11,C6='ჯამი (HIDE)'!$B$12,C6='ჯამი (HIDE)'!$B$13,C6='ჯამი (HIDE)'!$B$14),"",D6-G6)</f>
        <v/>
      </c>
      <c r="I6" s="27" t="str">
        <f>IF(AND(D6=0,G6=0),"",IF(OR(C6='ჯამი (HIDE)'!$B$11,C6='ჯამი (HIDE)'!$B$12,C6='ჯამი (HIDE)'!$B$13,C6='ჯამი (HIDE)'!$B$14),"",G6/D6))</f>
        <v/>
      </c>
    </row>
    <row r="7" spans="1:9">
      <c r="A7" t="str">
        <f t="shared" si="0"/>
        <v>a</v>
      </c>
      <c r="B7" s="6"/>
      <c r="C7" s="18" t="s">
        <v>188</v>
      </c>
      <c r="D7" s="14">
        <f>სულ!D115</f>
        <v>0</v>
      </c>
      <c r="E7" s="14">
        <f>სულ!E115</f>
        <v>0</v>
      </c>
      <c r="F7" s="14">
        <v>0</v>
      </c>
      <c r="G7" s="14">
        <f t="shared" si="2"/>
        <v>0</v>
      </c>
      <c r="H7" s="14" t="str">
        <f>IF(OR(C7='ჯამი (HIDE)'!$B$11,C7='ჯამი (HIDE)'!$B$12,C7='ჯამი (HIDE)'!$B$13,C7='ჯამი (HIDE)'!$B$14),"",D7-G7)</f>
        <v/>
      </c>
      <c r="I7" s="27" t="str">
        <f>IF(AND(D7=0,G7=0),"",IF(OR(C7='ჯამი (HIDE)'!$B$11,C7='ჯამი (HIDE)'!$B$12,C7='ჯამი (HIDE)'!$B$13,C7='ჯამი (HIDE)'!$B$14),"",G7/D7))</f>
        <v/>
      </c>
    </row>
    <row r="8" spans="1:9">
      <c r="A8" t="str">
        <f t="shared" si="0"/>
        <v>a</v>
      </c>
      <c r="B8" s="6"/>
      <c r="C8" s="18" t="s">
        <v>189</v>
      </c>
      <c r="D8" s="14">
        <f>სულ!D116</f>
        <v>0</v>
      </c>
      <c r="E8" s="14">
        <f>სულ!E116</f>
        <v>0</v>
      </c>
      <c r="F8" s="14">
        <v>0</v>
      </c>
      <c r="G8" s="14">
        <f t="shared" si="2"/>
        <v>0</v>
      </c>
      <c r="H8" s="14" t="str">
        <f>IF(OR(C8='ჯამი (HIDE)'!$B$11,C8='ჯამი (HIDE)'!$B$12,C8='ჯამი (HIDE)'!$B$13,C8='ჯამი (HIDE)'!$B$14),"",D8-G8)</f>
        <v/>
      </c>
      <c r="I8" s="27" t="str">
        <f>IF(AND(D8=0,G8=0),"",IF(OR(C8='ჯამი (HIDE)'!$B$11,C8='ჯამი (HIDE)'!$B$12,C8='ჯამი (HIDE)'!$B$13,C8='ჯამი (HIDE)'!$B$14),"",G8/D8))</f>
        <v/>
      </c>
    </row>
    <row r="9" spans="1:9">
      <c r="A9" t="str">
        <f t="shared" si="0"/>
        <v>a</v>
      </c>
      <c r="B9" s="6"/>
      <c r="C9" s="7" t="s">
        <v>7</v>
      </c>
      <c r="D9" s="14">
        <f>სულ!D117</f>
        <v>930000</v>
      </c>
      <c r="E9" s="14">
        <f>სულ!E117</f>
        <v>447421.86</v>
      </c>
      <c r="F9" s="14">
        <v>434000</v>
      </c>
      <c r="G9" s="14">
        <f t="shared" si="2"/>
        <v>881421.86</v>
      </c>
      <c r="H9" s="14">
        <f>IF(OR(C9='ჯამი (HIDE)'!$B$11,C9='ჯამი (HIDE)'!$B$12,C9='ჯამი (HIDE)'!$B$13,C9='ჯამი (HIDE)'!$B$14),"",D9-G9)</f>
        <v>48578.140000000014</v>
      </c>
      <c r="I9" s="27">
        <f>IF(AND(D9=0,G9=0),"",IF(OR(C9='ჯამი (HIDE)'!$B$11,C9='ჯამი (HIDE)'!$B$12,C9='ჯამი (HIDE)'!$B$13,C9='ჯამი (HIDE)'!$B$14),"",G9/D9))</f>
        <v>0.94776544086021508</v>
      </c>
    </row>
    <row r="10" spans="1:9">
      <c r="A10" t="str">
        <f t="shared" si="0"/>
        <v>a</v>
      </c>
      <c r="B10" s="6"/>
      <c r="C10" s="18" t="s">
        <v>190</v>
      </c>
      <c r="D10" s="14">
        <f>სულ!D118</f>
        <v>0</v>
      </c>
      <c r="E10" s="14">
        <f>სულ!E118</f>
        <v>37750</v>
      </c>
      <c r="F10" s="14">
        <v>84000</v>
      </c>
      <c r="G10" s="14">
        <f t="shared" si="2"/>
        <v>121750</v>
      </c>
      <c r="H10" s="14" t="str">
        <f>IF(OR(C10='ჯამი (HIDE)'!$B$11,C10='ჯამი (HIDE)'!$B$12,C10='ჯამი (HIDE)'!$B$13,C10='ჯამი (HIDE)'!$B$14),"",D10-G10)</f>
        <v/>
      </c>
      <c r="I10" s="27" t="str">
        <f>IF(AND(D10=0,G10=0),"",IF(OR(C10='ჯამი (HIDE)'!$B$11,C10='ჯამი (HIDE)'!$B$12,C10='ჯამი (HIDE)'!$B$13,C10='ჯამი (HIDE)'!$B$14),"",G10/D10))</f>
        <v/>
      </c>
    </row>
    <row r="11" spans="1:9">
      <c r="A11" t="str">
        <f t="shared" si="0"/>
        <v>a</v>
      </c>
      <c r="B11" s="6"/>
      <c r="C11" s="7" t="s">
        <v>8</v>
      </c>
      <c r="D11" s="14">
        <f>სულ!D119</f>
        <v>0</v>
      </c>
      <c r="E11" s="14">
        <f>სულ!E119</f>
        <v>0</v>
      </c>
      <c r="F11" s="14">
        <v>0</v>
      </c>
      <c r="G11" s="14">
        <f t="shared" si="2"/>
        <v>0</v>
      </c>
      <c r="H11" s="14">
        <f>IF(OR(C11='ჯამი (HIDE)'!$B$11,C11='ჯამი (HIDE)'!$B$12,C11='ჯამი (HIDE)'!$B$13,C11='ჯამი (HIDE)'!$B$14),"",D11-G11)</f>
        <v>0</v>
      </c>
      <c r="I11" s="27" t="str">
        <f>IF(AND(D11=0,G11=0),"",IF(OR(C11='ჯამი (HIDE)'!$B$11,C11='ჯამი (HIDE)'!$B$12,C11='ჯამი (HIDE)'!$B$13,C11='ჯამი (HIDE)'!$B$14),"",G11/D11))</f>
        <v/>
      </c>
    </row>
    <row r="12" spans="1:9">
      <c r="A12" t="str">
        <f t="shared" si="0"/>
        <v>a</v>
      </c>
      <c r="B12" s="6"/>
      <c r="C12" s="7" t="s">
        <v>9</v>
      </c>
      <c r="D12" s="14">
        <f>სულ!D120</f>
        <v>0</v>
      </c>
      <c r="E12" s="14">
        <f>სულ!E120</f>
        <v>0</v>
      </c>
      <c r="F12" s="14">
        <v>0</v>
      </c>
      <c r="G12" s="14">
        <f t="shared" si="2"/>
        <v>0</v>
      </c>
      <c r="H12" s="14">
        <f>IF(OR(C12='ჯამი (HIDE)'!$B$11,C12='ჯამი (HIDE)'!$B$12,C12='ჯამი (HIDE)'!$B$13,C12='ჯამი (HIDE)'!$B$14),"",D12-G12)</f>
        <v>0</v>
      </c>
      <c r="I12" s="27" t="str">
        <f>IF(AND(D12=0,G12=0),"",IF(OR(C12='ჯამი (HIDE)'!$B$11,C12='ჯამი (HIDE)'!$B$12,C12='ჯამი (HIDE)'!$B$13,C12='ჯამი (HIDE)'!$B$14),"",G12/D12))</f>
        <v/>
      </c>
    </row>
    <row r="13" spans="1:9">
      <c r="A13" t="str">
        <f t="shared" si="0"/>
        <v>a</v>
      </c>
      <c r="B13" s="6"/>
      <c r="C13" s="7" t="s">
        <v>10</v>
      </c>
      <c r="D13" s="14">
        <f>სულ!D121</f>
        <v>0</v>
      </c>
      <c r="E13" s="14">
        <f>სულ!E121</f>
        <v>0</v>
      </c>
      <c r="F13" s="14">
        <v>0</v>
      </c>
      <c r="G13" s="14">
        <f t="shared" si="2"/>
        <v>0</v>
      </c>
      <c r="H13" s="14">
        <f>IF(OR(C13='ჯამი (HIDE)'!$B$11,C13='ჯამი (HIDE)'!$B$12,C13='ჯამი (HIDE)'!$B$13,C13='ჯამი (HIDE)'!$B$14),"",D13-G13)</f>
        <v>0</v>
      </c>
      <c r="I13" s="27" t="str">
        <f>IF(AND(D13=0,G13=0),"",IF(OR(C13='ჯამი (HIDE)'!$B$11,C13='ჯამი (HIDE)'!$B$12,C13='ჯამი (HIDE)'!$B$13,C13='ჯამი (HIDE)'!$B$14),"",G13/D13))</f>
        <v/>
      </c>
    </row>
    <row r="14" spans="1:9">
      <c r="A14" t="str">
        <f t="shared" si="0"/>
        <v>a</v>
      </c>
      <c r="B14" s="6"/>
      <c r="C14" s="7" t="s">
        <v>11</v>
      </c>
      <c r="D14" s="14">
        <f>სულ!D122</f>
        <v>7500</v>
      </c>
      <c r="E14" s="14">
        <f>სულ!E122</f>
        <v>3519.05</v>
      </c>
      <c r="F14" s="14">
        <v>3000</v>
      </c>
      <c r="G14" s="14">
        <f t="shared" si="2"/>
        <v>6519.05</v>
      </c>
      <c r="H14" s="14">
        <f>IF(OR(C14='ჯამი (HIDE)'!$B$11,C14='ჯამი (HIDE)'!$B$12,C14='ჯამი (HIDE)'!$B$13,C14='ჯამი (HIDE)'!$B$14),"",D14-G14)</f>
        <v>980.94999999999982</v>
      </c>
      <c r="I14" s="27">
        <f>IF(AND(D14=0,G14=0),"",IF(OR(C14='ჯამი (HIDE)'!$B$11,C14='ჯამი (HIDE)'!$B$12,C14='ჯამი (HIDE)'!$B$13,C14='ჯამი (HIDE)'!$B$14),"",G14/D14))</f>
        <v>0.86920666666666668</v>
      </c>
    </row>
    <row r="15" spans="1:9">
      <c r="A15" t="str">
        <f t="shared" si="0"/>
        <v>a</v>
      </c>
      <c r="B15" s="6"/>
      <c r="C15" s="7" t="s">
        <v>12</v>
      </c>
      <c r="D15" s="14">
        <f>სულ!D123</f>
        <v>1500</v>
      </c>
      <c r="E15" s="14">
        <f>სულ!E123</f>
        <v>1306.2</v>
      </c>
      <c r="F15" s="14">
        <v>193.8</v>
      </c>
      <c r="G15" s="14">
        <f t="shared" si="2"/>
        <v>1500</v>
      </c>
      <c r="H15" s="14">
        <f>IF(OR(C15='ჯამი (HIDE)'!$B$11,C15='ჯამი (HIDE)'!$B$12,C15='ჯამი (HIDE)'!$B$13,C15='ჯამი (HIDE)'!$B$14),"",D15-G15)</f>
        <v>0</v>
      </c>
      <c r="I15" s="27">
        <f>IF(AND(D15=0,G15=0),"",IF(OR(C15='ჯამი (HIDE)'!$B$11,C15='ჯამი (HIDE)'!$B$12,C15='ჯამი (HIDE)'!$B$13,C15='ჯამი (HIDE)'!$B$14),"",G15/D15))</f>
        <v>1</v>
      </c>
    </row>
    <row r="16" spans="1:9">
      <c r="A16" t="str">
        <f t="shared" si="0"/>
        <v>a</v>
      </c>
      <c r="B16" s="4"/>
      <c r="C16" s="5" t="s">
        <v>13</v>
      </c>
      <c r="D16" s="13">
        <f>სულ!D124</f>
        <v>8000</v>
      </c>
      <c r="E16" s="13">
        <f>სულ!E124</f>
        <v>0</v>
      </c>
      <c r="F16" s="13">
        <v>0</v>
      </c>
      <c r="G16" s="13">
        <f t="shared" si="2"/>
        <v>0</v>
      </c>
      <c r="H16" s="13">
        <f>IF(OR(C16='ჯამი (HIDE)'!$B$11,C16='ჯამი (HIDE)'!$B$12,C16='ჯამი (HIDE)'!$B$13,C16='ჯამი (HIDE)'!$B$14),"",D16-G16)</f>
        <v>8000</v>
      </c>
      <c r="I16" s="26">
        <f>IF(AND(D16=0,G16=0),"",IF(OR(C16='ჯამი (HIDE)'!$B$11,C16='ჯამი (HIDE)'!$B$12,C16='ჯამი (HIDE)'!$B$13,C16='ჯამი (HIDE)'!$B$14),"",G16/D16))</f>
        <v>0</v>
      </c>
    </row>
    <row r="17" spans="1:9">
      <c r="A17" t="str">
        <f t="shared" si="0"/>
        <v>a</v>
      </c>
      <c r="B17" s="4"/>
      <c r="C17" s="5" t="s">
        <v>14</v>
      </c>
      <c r="D17" s="13">
        <f>სულ!D125</f>
        <v>0</v>
      </c>
      <c r="E17" s="13">
        <f>სულ!E125</f>
        <v>0</v>
      </c>
      <c r="F17" s="13">
        <v>0</v>
      </c>
      <c r="G17" s="13">
        <f t="shared" si="2"/>
        <v>0</v>
      </c>
      <c r="H17" s="13">
        <f>IF(OR(C17='ჯამი (HIDE)'!$B$11,C17='ჯამი (HIDE)'!$B$12,C17='ჯამი (HIDE)'!$B$13,C17='ჯამი (HIDE)'!$B$14),"",D17-G17)</f>
        <v>0</v>
      </c>
      <c r="I17" s="26" t="str">
        <f>IF(AND(D17=0,G17=0),"",IF(OR(C17='ჯამი (HIDE)'!$B$11,C17='ჯამი (HIDE)'!$B$12,C17='ჯამი (HIDE)'!$B$13,C17='ჯამი (HIDE)'!$B$14),"",G17/D17))</f>
        <v/>
      </c>
    </row>
    <row r="18" spans="1:9" ht="15.75" thickBot="1">
      <c r="A18" t="str">
        <f t="shared" si="0"/>
        <v>a</v>
      </c>
      <c r="B18" s="8"/>
      <c r="C18" s="9" t="s">
        <v>15</v>
      </c>
      <c r="D18" s="15">
        <f>სულ!D126</f>
        <v>0</v>
      </c>
      <c r="E18" s="15">
        <f>სულ!E126</f>
        <v>0</v>
      </c>
      <c r="F18" s="15">
        <v>0</v>
      </c>
      <c r="G18" s="15">
        <f t="shared" si="2"/>
        <v>0</v>
      </c>
      <c r="H18" s="15">
        <f>IF(OR(C18='ჯამი (HIDE)'!$B$11,C18='ჯამი (HIDE)'!$B$12,C18='ჯამი (HIDE)'!$B$13,C18='ჯამი (HIDE)'!$B$14),"",D18-G18)</f>
        <v>0</v>
      </c>
      <c r="I18" s="28" t="str">
        <f>IF(AND(D18=0,G18=0),"",IF(OR(C18='ჯამი (HIDE)'!$B$11,C18='ჯამი (HIDE)'!$B$12,C18='ჯამი (HIDE)'!$B$13,C18='ჯამი (HIDE)'!$B$14),"",G18/D18))</f>
        <v/>
      </c>
    </row>
    <row r="19" spans="1:9" ht="31.5" customHeight="1" thickTop="1" thickBot="1">
      <c r="A19" t="str">
        <f t="shared" si="0"/>
        <v>a</v>
      </c>
      <c r="B19" s="2" t="s">
        <v>99</v>
      </c>
      <c r="C19" s="3" t="s">
        <v>100</v>
      </c>
      <c r="D19" s="3">
        <f>სულ!D559</f>
        <v>450000</v>
      </c>
      <c r="E19" s="3">
        <f>სულ!E559</f>
        <v>145026.26</v>
      </c>
      <c r="F19" s="3">
        <f>SUM(F20,F28,F29,F30)</f>
        <v>253563.1</v>
      </c>
      <c r="G19" s="3">
        <f t="shared" si="2"/>
        <v>398589.36</v>
      </c>
      <c r="H19" s="3">
        <f>IF(OR(C19='ჯამი (HIDE)'!$B$11,C19='ჯამი (HIDE)'!$B$12,C19='ჯამი (HIDE)'!$B$13,C19='ჯამი (HIDE)'!$B$14),"",D19-G19)</f>
        <v>51410.640000000014</v>
      </c>
      <c r="I19" s="25">
        <f>IF(AND(D19=0,G19=0),"",IF(OR(C19='ჯამი (HIDE)'!$B$11,C19='ჯამი (HIDE)'!$B$12,C19='ჯამი (HIDE)'!$B$13,C19='ჯამი (HIDE)'!$B$14),"",G19/D19))</f>
        <v>0.8857541333333333</v>
      </c>
    </row>
    <row r="20" spans="1:9" ht="15.75" thickTop="1">
      <c r="A20" t="s">
        <v>199</v>
      </c>
      <c r="B20" s="4"/>
      <c r="C20" s="5" t="s">
        <v>5</v>
      </c>
      <c r="D20" s="13">
        <f>სულ!D560</f>
        <v>450000</v>
      </c>
      <c r="E20" s="13">
        <f>სულ!E560</f>
        <v>145026.26</v>
      </c>
      <c r="F20" s="13">
        <f>SUM(F21:F27)</f>
        <v>253563.1</v>
      </c>
      <c r="G20" s="13">
        <f t="shared" si="2"/>
        <v>398589.36</v>
      </c>
      <c r="H20" s="13">
        <f>IF(OR(C20='ჯამი (HIDE)'!$B$11,C20='ჯამი (HIDE)'!$B$12,C20='ჯამი (HIDE)'!$B$13,C20='ჯამი (HIDE)'!$B$14),"",D20-G20)</f>
        <v>51410.640000000014</v>
      </c>
      <c r="I20" s="26">
        <f>IF(AND(D20=0,G20=0),"",IF(OR(C20='ჯამი (HIDE)'!$B$11,C20='ჯამი (HIDE)'!$B$12,C20='ჯამი (HIDE)'!$B$13,C20='ჯამი (HIDE)'!$B$14),"",G20/D20))</f>
        <v>0.8857541333333333</v>
      </c>
    </row>
    <row r="21" spans="1:9">
      <c r="A21" t="s">
        <v>199</v>
      </c>
      <c r="B21" s="6"/>
      <c r="C21" s="7" t="s">
        <v>6</v>
      </c>
      <c r="D21" s="14">
        <f>სულ!D561</f>
        <v>0</v>
      </c>
      <c r="E21" s="14">
        <f>სულ!E561</f>
        <v>0</v>
      </c>
      <c r="F21" s="14">
        <v>0</v>
      </c>
      <c r="G21" s="14">
        <f t="shared" si="2"/>
        <v>0</v>
      </c>
      <c r="H21" s="14">
        <f>IF(OR(C21='ჯამი (HIDE)'!$B$11,C21='ჯამი (HIDE)'!$B$12,C21='ჯამი (HIDE)'!$B$13,C21='ჯამი (HIDE)'!$B$14),"",D21-G21)</f>
        <v>0</v>
      </c>
      <c r="I21" s="27" t="str">
        <f>IF(AND(D21=0,G21=0),"",IF(OR(C21='ჯამი (HIDE)'!$B$11,C21='ჯამი (HIDE)'!$B$12,C21='ჯამი (HIDE)'!$B$13,C21='ჯამი (HIDE)'!$B$14),"",G21/D21))</f>
        <v/>
      </c>
    </row>
    <row r="22" spans="1:9">
      <c r="A22" t="s">
        <v>199</v>
      </c>
      <c r="B22" s="6"/>
      <c r="C22" s="7" t="s">
        <v>7</v>
      </c>
      <c r="D22" s="14">
        <f>სულ!D562</f>
        <v>450000</v>
      </c>
      <c r="E22" s="14">
        <f>სულ!E562</f>
        <v>145026.26</v>
      </c>
      <c r="F22" s="14">
        <v>253563.1</v>
      </c>
      <c r="G22" s="14">
        <f t="shared" si="2"/>
        <v>398589.36</v>
      </c>
      <c r="H22" s="14">
        <f>IF(OR(C22='ჯამი (HIDE)'!$B$11,C22='ჯამი (HIDE)'!$B$12,C22='ჯამი (HIDE)'!$B$13,C22='ჯამი (HIDE)'!$B$14),"",D22-G22)</f>
        <v>51410.640000000014</v>
      </c>
      <c r="I22" s="27">
        <f>IF(AND(D22=0,G22=0),"",IF(OR(C22='ჯამი (HIDE)'!$B$11,C22='ჯამი (HIDE)'!$B$12,C22='ჯამი (HIDE)'!$B$13,C22='ჯამი (HIDE)'!$B$14),"",G22/D22))</f>
        <v>0.8857541333333333</v>
      </c>
    </row>
    <row r="23" spans="1:9">
      <c r="A23" t="s">
        <v>199</v>
      </c>
      <c r="B23" s="6"/>
      <c r="C23" s="7" t="s">
        <v>8</v>
      </c>
      <c r="D23" s="14">
        <f>სულ!D563</f>
        <v>0</v>
      </c>
      <c r="E23" s="14">
        <f>სულ!E563</f>
        <v>0</v>
      </c>
      <c r="F23" s="14">
        <v>0</v>
      </c>
      <c r="G23" s="14">
        <f t="shared" si="2"/>
        <v>0</v>
      </c>
      <c r="H23" s="14">
        <f>IF(OR(C23='ჯამი (HIDE)'!$B$11,C23='ჯამი (HIDE)'!$B$12,C23='ჯამი (HIDE)'!$B$13,C23='ჯამი (HIDE)'!$B$14),"",D23-G23)</f>
        <v>0</v>
      </c>
      <c r="I23" s="27" t="str">
        <f>IF(AND(D23=0,G23=0),"",IF(OR(C23='ჯამი (HIDE)'!$B$11,C23='ჯამი (HIDE)'!$B$12,C23='ჯამი (HIDE)'!$B$13,C23='ჯამი (HIDE)'!$B$14),"",G23/D23))</f>
        <v/>
      </c>
    </row>
    <row r="24" spans="1:9">
      <c r="A24" t="s">
        <v>199</v>
      </c>
      <c r="B24" s="6"/>
      <c r="C24" s="7" t="s">
        <v>9</v>
      </c>
      <c r="D24" s="14">
        <f>სულ!D564</f>
        <v>0</v>
      </c>
      <c r="E24" s="14">
        <f>სულ!E564</f>
        <v>0</v>
      </c>
      <c r="F24" s="14">
        <v>0</v>
      </c>
      <c r="G24" s="14">
        <f t="shared" si="2"/>
        <v>0</v>
      </c>
      <c r="H24" s="14">
        <f>IF(OR(C24='ჯამი (HIDE)'!$B$11,C24='ჯამი (HIDE)'!$B$12,C24='ჯამი (HIDE)'!$B$13,C24='ჯამი (HIDE)'!$B$14),"",D24-G24)</f>
        <v>0</v>
      </c>
      <c r="I24" s="27" t="str">
        <f>IF(AND(D24=0,G24=0),"",IF(OR(C24='ჯამი (HIDE)'!$B$11,C24='ჯამი (HIDE)'!$B$12,C24='ჯამი (HIDE)'!$B$13,C24='ჯამი (HIDE)'!$B$14),"",G24/D24))</f>
        <v/>
      </c>
    </row>
    <row r="25" spans="1:9">
      <c r="A25" t="s">
        <v>199</v>
      </c>
      <c r="B25" s="6"/>
      <c r="C25" s="7" t="s">
        <v>10</v>
      </c>
      <c r="D25" s="14">
        <f>სულ!D565</f>
        <v>0</v>
      </c>
      <c r="E25" s="14">
        <f>სულ!E565</f>
        <v>0</v>
      </c>
      <c r="F25" s="14">
        <v>0</v>
      </c>
      <c r="G25" s="14">
        <f t="shared" si="2"/>
        <v>0</v>
      </c>
      <c r="H25" s="14">
        <f>IF(OR(C25='ჯამი (HIDE)'!$B$11,C25='ჯამი (HIDE)'!$B$12,C25='ჯამი (HIDE)'!$B$13,C25='ჯამი (HIDE)'!$B$14),"",D25-G25)</f>
        <v>0</v>
      </c>
      <c r="I25" s="27" t="str">
        <f>IF(AND(D25=0,G25=0),"",IF(OR(C25='ჯამი (HIDE)'!$B$11,C25='ჯამი (HIDE)'!$B$12,C25='ჯამი (HIDE)'!$B$13,C25='ჯამი (HIDE)'!$B$14),"",G25/D25))</f>
        <v/>
      </c>
    </row>
    <row r="26" spans="1:9">
      <c r="A26" t="s">
        <v>199</v>
      </c>
      <c r="B26" s="6"/>
      <c r="C26" s="7" t="s">
        <v>11</v>
      </c>
      <c r="D26" s="14">
        <f>სულ!D566</f>
        <v>0</v>
      </c>
      <c r="E26" s="14">
        <f>სულ!E566</f>
        <v>0</v>
      </c>
      <c r="F26" s="14">
        <v>0</v>
      </c>
      <c r="G26" s="14">
        <f t="shared" si="2"/>
        <v>0</v>
      </c>
      <c r="H26" s="14">
        <f>IF(OR(C26='ჯამი (HIDE)'!$B$11,C26='ჯამი (HIDE)'!$B$12,C26='ჯამი (HIDE)'!$B$13,C26='ჯამი (HIDE)'!$B$14),"",D26-G26)</f>
        <v>0</v>
      </c>
      <c r="I26" s="27" t="str">
        <f>IF(AND(D26=0,G26=0),"",IF(OR(C26='ჯამი (HIDE)'!$B$11,C26='ჯამი (HIDE)'!$B$12,C26='ჯამი (HIDE)'!$B$13,C26='ჯამი (HIDE)'!$B$14),"",G26/D26))</f>
        <v/>
      </c>
    </row>
    <row r="27" spans="1:9">
      <c r="A27" t="s">
        <v>199</v>
      </c>
      <c r="B27" s="6"/>
      <c r="C27" s="7" t="s">
        <v>12</v>
      </c>
      <c r="D27" s="14">
        <f>სულ!D567</f>
        <v>0</v>
      </c>
      <c r="E27" s="14">
        <f>სულ!E567</f>
        <v>0</v>
      </c>
      <c r="F27" s="14">
        <v>0</v>
      </c>
      <c r="G27" s="14">
        <f t="shared" si="2"/>
        <v>0</v>
      </c>
      <c r="H27" s="14">
        <f>IF(OR(C27='ჯამი (HIDE)'!$B$11,C27='ჯამი (HIDE)'!$B$12,C27='ჯამი (HIDE)'!$B$13,C27='ჯამი (HIDE)'!$B$14),"",D27-G27)</f>
        <v>0</v>
      </c>
      <c r="I27" s="27" t="str">
        <f>IF(AND(D27=0,G27=0),"",IF(OR(C27='ჯამი (HIDE)'!$B$11,C27='ჯამი (HIDE)'!$B$12,C27='ჯამი (HIDE)'!$B$13,C27='ჯამი (HIDE)'!$B$14),"",G27/D27))</f>
        <v/>
      </c>
    </row>
    <row r="28" spans="1:9">
      <c r="A28" t="s">
        <v>199</v>
      </c>
      <c r="B28" s="4"/>
      <c r="C28" s="5" t="s">
        <v>13</v>
      </c>
      <c r="D28" s="13">
        <f>სულ!D568</f>
        <v>0</v>
      </c>
      <c r="E28" s="13">
        <f>სულ!E568</f>
        <v>0</v>
      </c>
      <c r="F28" s="13">
        <v>0</v>
      </c>
      <c r="G28" s="13">
        <f t="shared" si="2"/>
        <v>0</v>
      </c>
      <c r="H28" s="13">
        <f>IF(OR(C28='ჯამი (HIDE)'!$B$11,C28='ჯამი (HIDE)'!$B$12,C28='ჯამი (HIDE)'!$B$13,C28='ჯამი (HIDE)'!$B$14),"",D28-G28)</f>
        <v>0</v>
      </c>
      <c r="I28" s="26" t="str">
        <f>IF(AND(D28=0,G28=0),"",IF(OR(C28='ჯამი (HIDE)'!$B$11,C28='ჯამი (HIDE)'!$B$12,C28='ჯამი (HIDE)'!$B$13,C28='ჯამი (HIDE)'!$B$14),"",G28/D28))</f>
        <v/>
      </c>
    </row>
    <row r="29" spans="1:9">
      <c r="A29" t="s">
        <v>199</v>
      </c>
      <c r="B29" s="4"/>
      <c r="C29" s="5" t="s">
        <v>14</v>
      </c>
      <c r="D29" s="13">
        <f>სულ!D569</f>
        <v>0</v>
      </c>
      <c r="E29" s="13">
        <f>სულ!E569</f>
        <v>0</v>
      </c>
      <c r="F29" s="13">
        <v>0</v>
      </c>
      <c r="G29" s="13">
        <f t="shared" si="2"/>
        <v>0</v>
      </c>
      <c r="H29" s="13">
        <f>IF(OR(C29='ჯამი (HIDE)'!$B$11,C29='ჯამი (HIDE)'!$B$12,C29='ჯამი (HIDE)'!$B$13,C29='ჯამი (HIDE)'!$B$14),"",D29-G29)</f>
        <v>0</v>
      </c>
      <c r="I29" s="26" t="str">
        <f>IF(AND(D29=0,G29=0),"",IF(OR(C29='ჯამი (HIDE)'!$B$11,C29='ჯამი (HIDE)'!$B$12,C29='ჯამი (HIDE)'!$B$13,C29='ჯამი (HIDE)'!$B$14),"",G29/D29))</f>
        <v/>
      </c>
    </row>
    <row r="30" spans="1:9" ht="15.75" thickBot="1">
      <c r="A30" t="s">
        <v>199</v>
      </c>
      <c r="B30" s="8"/>
      <c r="C30" s="9" t="s">
        <v>15</v>
      </c>
      <c r="D30" s="15">
        <f>სულ!D570</f>
        <v>0</v>
      </c>
      <c r="E30" s="15">
        <f>სულ!E570</f>
        <v>0</v>
      </c>
      <c r="F30" s="15">
        <v>0</v>
      </c>
      <c r="G30" s="15">
        <f t="shared" si="2"/>
        <v>0</v>
      </c>
      <c r="H30" s="15">
        <f>IF(OR(C30='ჯამი (HIDE)'!$B$11,C30='ჯამი (HIDE)'!$B$12,C30='ჯამი (HIDE)'!$B$13,C30='ჯამი (HIDE)'!$B$14),"",D30-G30)</f>
        <v>0</v>
      </c>
      <c r="I30" s="28" t="str">
        <f>IF(AND(D30=0,G30=0),"",IF(OR(C30='ჯამი (HIDE)'!$B$11,C30='ჯამი (HIDE)'!$B$12,C30='ჯამი (HIDE)'!$B$13,C30='ჯამი (HIDE)'!$B$14),"",G30/D30))</f>
        <v/>
      </c>
    </row>
    <row r="31" spans="1:9" ht="16.5" thickTop="1" thickBot="1">
      <c r="A31" t="str">
        <f t="shared" si="0"/>
        <v>a</v>
      </c>
      <c r="B31" s="2" t="s">
        <v>101</v>
      </c>
      <c r="C31" s="3" t="s">
        <v>102</v>
      </c>
      <c r="D31" s="3">
        <f>სულ!D571</f>
        <v>4020000</v>
      </c>
      <c r="E31" s="3">
        <f>სულ!E571</f>
        <v>646570.79</v>
      </c>
      <c r="F31" s="3">
        <f>SUM(F32,F40,F41,F42)</f>
        <v>9166500</v>
      </c>
      <c r="G31" s="3">
        <f t="shared" si="2"/>
        <v>9813070.7899999991</v>
      </c>
      <c r="H31" s="3">
        <f>IF(OR(C31='ჯამი (HIDE)'!$B$11,C31='ჯამი (HIDE)'!$B$12,C31='ჯამი (HIDE)'!$B$13,C31='ჯამი (HIDE)'!$B$14),"",D31-G31)</f>
        <v>-5793070.7899999991</v>
      </c>
      <c r="I31" s="25">
        <f>IF(AND(D31=0,G31=0),"",IF(OR(C31='ჯამი (HIDE)'!$B$11,C31='ჯამი (HIDE)'!$B$12,C31='ჯამი (HIDE)'!$B$13,C31='ჯამი (HIDE)'!$B$14),"",G31/D31))</f>
        <v>2.4410623855721392</v>
      </c>
    </row>
    <row r="32" spans="1:9" ht="15.75" thickTop="1">
      <c r="A32" t="s">
        <v>199</v>
      </c>
      <c r="B32" s="4"/>
      <c r="C32" s="5" t="s">
        <v>5</v>
      </c>
      <c r="D32" s="13">
        <f>სულ!D572</f>
        <v>4020000</v>
      </c>
      <c r="E32" s="13">
        <f>სულ!E572</f>
        <v>646570.79</v>
      </c>
      <c r="F32" s="13">
        <f>SUM(F33:F39)</f>
        <v>9166500</v>
      </c>
      <c r="G32" s="13">
        <f t="shared" si="2"/>
        <v>9813070.7899999991</v>
      </c>
      <c r="H32" s="13">
        <f>IF(OR(C32='ჯამი (HIDE)'!$B$11,C32='ჯამი (HIDE)'!$B$12,C32='ჯამი (HIDE)'!$B$13,C32='ჯამი (HIDE)'!$B$14),"",D32-G32)</f>
        <v>-5793070.7899999991</v>
      </c>
      <c r="I32" s="26">
        <f>IF(AND(D32=0,G32=0),"",IF(OR(C32='ჯამი (HIDE)'!$B$11,C32='ჯამი (HIDE)'!$B$12,C32='ჯამი (HIDE)'!$B$13,C32='ჯამი (HIDE)'!$B$14),"",G32/D32))</f>
        <v>2.4410623855721392</v>
      </c>
    </row>
    <row r="33" spans="1:9">
      <c r="A33" t="s">
        <v>199</v>
      </c>
      <c r="B33" s="6"/>
      <c r="C33" s="7" t="s">
        <v>6</v>
      </c>
      <c r="D33" s="14">
        <f>სულ!D573</f>
        <v>0</v>
      </c>
      <c r="E33" s="14">
        <f>სულ!E573</f>
        <v>0</v>
      </c>
      <c r="F33" s="14">
        <v>0</v>
      </c>
      <c r="G33" s="14">
        <f t="shared" si="2"/>
        <v>0</v>
      </c>
      <c r="H33" s="14">
        <f>IF(OR(C33='ჯამი (HIDE)'!$B$11,C33='ჯამი (HIDE)'!$B$12,C33='ჯამი (HIDE)'!$B$13,C33='ჯამი (HIDE)'!$B$14),"",D33-G33)</f>
        <v>0</v>
      </c>
      <c r="I33" s="27" t="str">
        <f>IF(AND(D33=0,G33=0),"",IF(OR(C33='ჯამი (HIDE)'!$B$11,C33='ჯამი (HIDE)'!$B$12,C33='ჯამი (HIDE)'!$B$13,C33='ჯამი (HIDE)'!$B$14),"",G33/D33))</f>
        <v/>
      </c>
    </row>
    <row r="34" spans="1:9">
      <c r="A34" t="s">
        <v>199</v>
      </c>
      <c r="B34" s="6"/>
      <c r="C34" s="7" t="s">
        <v>7</v>
      </c>
      <c r="D34" s="14">
        <f>სულ!D574</f>
        <v>4000000</v>
      </c>
      <c r="E34" s="14">
        <f>სულ!E574</f>
        <v>645655.79</v>
      </c>
      <c r="F34" s="14">
        <v>9165000</v>
      </c>
      <c r="G34" s="14">
        <f t="shared" si="2"/>
        <v>9810655.7899999991</v>
      </c>
      <c r="H34" s="14">
        <f>IF(OR(C34='ჯამი (HIDE)'!$B$11,C34='ჯამი (HIDE)'!$B$12,C34='ჯამი (HIDE)'!$B$13,C34='ჯამი (HIDE)'!$B$14),"",D34-G34)</f>
        <v>-5810655.7899999991</v>
      </c>
      <c r="I34" s="27">
        <f>IF(AND(D34=0,G34=0),"",IF(OR(C34='ჯამი (HIDE)'!$B$11,C34='ჯამი (HIDE)'!$B$12,C34='ჯამი (HIDE)'!$B$13,C34='ჯამი (HIDE)'!$B$14),"",G34/D34))</f>
        <v>2.4526639474999996</v>
      </c>
    </row>
    <row r="35" spans="1:9">
      <c r="A35" t="s">
        <v>199</v>
      </c>
      <c r="B35" s="6"/>
      <c r="C35" s="7" t="s">
        <v>8</v>
      </c>
      <c r="D35" s="14">
        <f>სულ!D575</f>
        <v>0</v>
      </c>
      <c r="E35" s="14">
        <f>სულ!E575</f>
        <v>0</v>
      </c>
      <c r="F35" s="14">
        <v>0</v>
      </c>
      <c r="G35" s="14">
        <f t="shared" si="2"/>
        <v>0</v>
      </c>
      <c r="H35" s="14">
        <f>IF(OR(C35='ჯამი (HIDE)'!$B$11,C35='ჯამი (HIDE)'!$B$12,C35='ჯამი (HIDE)'!$B$13,C35='ჯამი (HIDE)'!$B$14),"",D35-G35)</f>
        <v>0</v>
      </c>
      <c r="I35" s="27" t="str">
        <f>IF(AND(D35=0,G35=0),"",IF(OR(C35='ჯამი (HIDE)'!$B$11,C35='ჯამი (HIDE)'!$B$12,C35='ჯამი (HIDE)'!$B$13,C35='ჯამი (HIDE)'!$B$14),"",G35/D35))</f>
        <v/>
      </c>
    </row>
    <row r="36" spans="1:9">
      <c r="A36" t="s">
        <v>199</v>
      </c>
      <c r="B36" s="6"/>
      <c r="C36" s="7" t="s">
        <v>9</v>
      </c>
      <c r="D36" s="14">
        <f>სულ!D576</f>
        <v>0</v>
      </c>
      <c r="E36" s="14">
        <f>სულ!E576</f>
        <v>0</v>
      </c>
      <c r="F36" s="14">
        <v>0</v>
      </c>
      <c r="G36" s="14">
        <f t="shared" si="2"/>
        <v>0</v>
      </c>
      <c r="H36" s="14">
        <f>IF(OR(C36='ჯამი (HIDE)'!$B$11,C36='ჯამი (HIDE)'!$B$12,C36='ჯამი (HIDE)'!$B$13,C36='ჯამი (HIDE)'!$B$14),"",D36-G36)</f>
        <v>0</v>
      </c>
      <c r="I36" s="27" t="str">
        <f>IF(AND(D36=0,G36=0),"",IF(OR(C36='ჯამი (HIDE)'!$B$11,C36='ჯამი (HIDE)'!$B$12,C36='ჯამი (HIDE)'!$B$13,C36='ჯამი (HIDE)'!$B$14),"",G36/D36))</f>
        <v/>
      </c>
    </row>
    <row r="37" spans="1:9">
      <c r="A37" t="s">
        <v>199</v>
      </c>
      <c r="B37" s="6"/>
      <c r="C37" s="7" t="s">
        <v>10</v>
      </c>
      <c r="D37" s="14">
        <f>სულ!D577</f>
        <v>0</v>
      </c>
      <c r="E37" s="14">
        <f>სულ!E577</f>
        <v>0</v>
      </c>
      <c r="F37" s="14">
        <v>0</v>
      </c>
      <c r="G37" s="14">
        <f t="shared" si="2"/>
        <v>0</v>
      </c>
      <c r="H37" s="14">
        <f>IF(OR(C37='ჯამი (HIDE)'!$B$11,C37='ჯამი (HIDE)'!$B$12,C37='ჯამი (HIDE)'!$B$13,C37='ჯამი (HIDE)'!$B$14),"",D37-G37)</f>
        <v>0</v>
      </c>
      <c r="I37" s="27" t="str">
        <f>IF(AND(D37=0,G37=0),"",IF(OR(C37='ჯამი (HIDE)'!$B$11,C37='ჯამი (HIDE)'!$B$12,C37='ჯამი (HIDE)'!$B$13,C37='ჯამი (HIDE)'!$B$14),"",G37/D37))</f>
        <v/>
      </c>
    </row>
    <row r="38" spans="1:9">
      <c r="A38" t="s">
        <v>199</v>
      </c>
      <c r="B38" s="6"/>
      <c r="C38" s="7" t="s">
        <v>11</v>
      </c>
      <c r="D38" s="14">
        <f>სულ!D578</f>
        <v>20000</v>
      </c>
      <c r="E38" s="14">
        <f>სულ!E578</f>
        <v>915</v>
      </c>
      <c r="F38" s="14">
        <v>1500</v>
      </c>
      <c r="G38" s="14">
        <f t="shared" si="2"/>
        <v>2415</v>
      </c>
      <c r="H38" s="14">
        <f>IF(OR(C38='ჯამი (HIDE)'!$B$11,C38='ჯამი (HIDE)'!$B$12,C38='ჯამი (HIDE)'!$B$13,C38='ჯამი (HIDE)'!$B$14),"",D38-G38)</f>
        <v>17585</v>
      </c>
      <c r="I38" s="27">
        <f>IF(AND(D38=0,G38=0),"",IF(OR(C38='ჯამი (HIDE)'!$B$11,C38='ჯამი (HIDE)'!$B$12,C38='ჯამი (HIDE)'!$B$13,C38='ჯამი (HIDE)'!$B$14),"",G38/D38))</f>
        <v>0.12075</v>
      </c>
    </row>
    <row r="39" spans="1:9">
      <c r="A39" t="s">
        <v>199</v>
      </c>
      <c r="B39" s="6"/>
      <c r="C39" s="7" t="s">
        <v>12</v>
      </c>
      <c r="D39" s="14">
        <f>სულ!D579</f>
        <v>0</v>
      </c>
      <c r="E39" s="14">
        <f>სულ!E579</f>
        <v>0</v>
      </c>
      <c r="F39" s="14">
        <v>0</v>
      </c>
      <c r="G39" s="14">
        <f t="shared" si="2"/>
        <v>0</v>
      </c>
      <c r="H39" s="14">
        <f>IF(OR(C39='ჯამი (HIDE)'!$B$11,C39='ჯამი (HIDE)'!$B$12,C39='ჯამი (HIDE)'!$B$13,C39='ჯამი (HIDE)'!$B$14),"",D39-G39)</f>
        <v>0</v>
      </c>
      <c r="I39" s="27" t="str">
        <f>IF(AND(D39=0,G39=0),"",IF(OR(C39='ჯამი (HIDE)'!$B$11,C39='ჯამი (HIDE)'!$B$12,C39='ჯამი (HIDE)'!$B$13,C39='ჯამი (HIDE)'!$B$14),"",G39/D39))</f>
        <v/>
      </c>
    </row>
    <row r="40" spans="1:9">
      <c r="A40" t="s">
        <v>199</v>
      </c>
      <c r="B40" s="4"/>
      <c r="C40" s="5" t="s">
        <v>13</v>
      </c>
      <c r="D40" s="13">
        <f>სულ!D580</f>
        <v>0</v>
      </c>
      <c r="E40" s="13">
        <f>სულ!E580</f>
        <v>0</v>
      </c>
      <c r="F40" s="13">
        <v>0</v>
      </c>
      <c r="G40" s="13">
        <f t="shared" si="2"/>
        <v>0</v>
      </c>
      <c r="H40" s="13">
        <f>IF(OR(C40='ჯამი (HIDE)'!$B$11,C40='ჯამი (HIDE)'!$B$12,C40='ჯამი (HIDE)'!$B$13,C40='ჯამი (HIDE)'!$B$14),"",D40-G40)</f>
        <v>0</v>
      </c>
      <c r="I40" s="26" t="str">
        <f>IF(AND(D40=0,G40=0),"",IF(OR(C40='ჯამი (HIDE)'!$B$11,C40='ჯამი (HIDE)'!$B$12,C40='ჯამი (HIDE)'!$B$13,C40='ჯამი (HIDE)'!$B$14),"",G40/D40))</f>
        <v/>
      </c>
    </row>
    <row r="41" spans="1:9">
      <c r="A41" t="s">
        <v>199</v>
      </c>
      <c r="B41" s="4"/>
      <c r="C41" s="5" t="s">
        <v>14</v>
      </c>
      <c r="D41" s="13">
        <f>სულ!D581</f>
        <v>0</v>
      </c>
      <c r="E41" s="13">
        <f>სულ!E581</f>
        <v>0</v>
      </c>
      <c r="F41" s="13">
        <v>0</v>
      </c>
      <c r="G41" s="13">
        <f t="shared" si="2"/>
        <v>0</v>
      </c>
      <c r="H41" s="13">
        <f>IF(OR(C41='ჯამი (HIDE)'!$B$11,C41='ჯამი (HIDE)'!$B$12,C41='ჯამი (HIDE)'!$B$13,C41='ჯამი (HIDE)'!$B$14),"",D41-G41)</f>
        <v>0</v>
      </c>
      <c r="I41" s="26" t="str">
        <f>IF(AND(D41=0,G41=0),"",IF(OR(C41='ჯამი (HIDE)'!$B$11,C41='ჯამი (HIDE)'!$B$12,C41='ჯამი (HIDE)'!$B$13,C41='ჯამი (HIDE)'!$B$14),"",G41/D41))</f>
        <v/>
      </c>
    </row>
    <row r="42" spans="1:9" ht="15.75" thickBot="1">
      <c r="A42" t="s">
        <v>199</v>
      </c>
      <c r="B42" s="8"/>
      <c r="C42" s="9" t="s">
        <v>15</v>
      </c>
      <c r="D42" s="15">
        <f>სულ!D582</f>
        <v>0</v>
      </c>
      <c r="E42" s="15">
        <f>სულ!E582</f>
        <v>0</v>
      </c>
      <c r="F42" s="15">
        <v>0</v>
      </c>
      <c r="G42" s="15">
        <f t="shared" si="2"/>
        <v>0</v>
      </c>
      <c r="H42" s="15">
        <f>IF(OR(C42='ჯამი (HIDE)'!$B$11,C42='ჯამი (HIDE)'!$B$12,C42='ჯამი (HIDE)'!$B$13,C42='ჯამი (HIDE)'!$B$14),"",D42-G42)</f>
        <v>0</v>
      </c>
      <c r="I42" s="28" t="str">
        <f>IF(AND(D42=0,G42=0),"",IF(OR(C42='ჯამი (HIDE)'!$B$11,C42='ჯამი (HIDE)'!$B$12,C42='ჯამი (HIDE)'!$B$13,C42='ჯამი (HIDE)'!$B$14),"",G42/D42))</f>
        <v/>
      </c>
    </row>
    <row r="43" spans="1:9" ht="16.5" thickTop="1" thickBot="1">
      <c r="A43" t="str">
        <f t="shared" si="0"/>
        <v>a</v>
      </c>
      <c r="B43" s="10" t="s">
        <v>103</v>
      </c>
      <c r="C43" s="11" t="s">
        <v>104</v>
      </c>
      <c r="D43" s="3">
        <f>სულ!D583</f>
        <v>200000</v>
      </c>
      <c r="E43" s="3">
        <f>სულ!E583</f>
        <v>39768.629999999997</v>
      </c>
      <c r="F43" s="3">
        <f>SUM(F44,F52,F53,F54)</f>
        <v>84000</v>
      </c>
      <c r="G43" s="3">
        <f t="shared" si="2"/>
        <v>123768.63</v>
      </c>
      <c r="H43" s="3">
        <f>IF(OR(C43='ჯამი (HIDE)'!$B$11,C43='ჯამი (HIDE)'!$B$12,C43='ჯამი (HIDE)'!$B$13,C43='ჯამი (HIDE)'!$B$14),"",D43-G43)</f>
        <v>76231.37</v>
      </c>
      <c r="I43" s="25">
        <f>IF(AND(D43=0,G43=0),"",IF(OR(C43='ჯამი (HIDE)'!$B$11,C43='ჯამი (HIDE)'!$B$12,C43='ჯამი (HIDE)'!$B$13,C43='ჯამი (HIDE)'!$B$14),"",G43/D43))</f>
        <v>0.61884315000000001</v>
      </c>
    </row>
    <row r="44" spans="1:9" ht="15.75" thickTop="1">
      <c r="A44" t="s">
        <v>199</v>
      </c>
      <c r="B44" s="4"/>
      <c r="C44" s="5" t="s">
        <v>5</v>
      </c>
      <c r="D44" s="13">
        <f>სულ!D584</f>
        <v>200000</v>
      </c>
      <c r="E44" s="13">
        <f>სულ!E584</f>
        <v>39768.629999999997</v>
      </c>
      <c r="F44" s="13">
        <f>SUM(F45:F51)</f>
        <v>84000</v>
      </c>
      <c r="G44" s="13">
        <f t="shared" si="2"/>
        <v>123768.63</v>
      </c>
      <c r="H44" s="13">
        <f>IF(OR(C44='ჯამი (HIDE)'!$B$11,C44='ჯამი (HIDE)'!$B$12,C44='ჯამი (HIDE)'!$B$13,C44='ჯამი (HIDE)'!$B$14),"",D44-G44)</f>
        <v>76231.37</v>
      </c>
      <c r="I44" s="26">
        <f>IF(AND(D44=0,G44=0),"",IF(OR(C44='ჯამი (HIDE)'!$B$11,C44='ჯამი (HIDE)'!$B$12,C44='ჯამი (HIDE)'!$B$13,C44='ჯამი (HIDE)'!$B$14),"",G44/D44))</f>
        <v>0.61884315000000001</v>
      </c>
    </row>
    <row r="45" spans="1:9">
      <c r="A45" t="s">
        <v>199</v>
      </c>
      <c r="B45" s="6"/>
      <c r="C45" s="7" t="s">
        <v>6</v>
      </c>
      <c r="D45" s="14">
        <f>სულ!D585</f>
        <v>0</v>
      </c>
      <c r="E45" s="14">
        <f>სულ!E585</f>
        <v>0</v>
      </c>
      <c r="F45" s="14">
        <v>0</v>
      </c>
      <c r="G45" s="14">
        <f t="shared" si="2"/>
        <v>0</v>
      </c>
      <c r="H45" s="14">
        <f>IF(OR(C45='ჯამი (HIDE)'!$B$11,C45='ჯამი (HIDE)'!$B$12,C45='ჯამი (HIDE)'!$B$13,C45='ჯამი (HIDE)'!$B$14),"",D45-G45)</f>
        <v>0</v>
      </c>
      <c r="I45" s="27" t="str">
        <f>IF(AND(D45=0,G45=0),"",IF(OR(C45='ჯამი (HIDE)'!$B$11,C45='ჯამი (HIDE)'!$B$12,C45='ჯამი (HIDE)'!$B$13,C45='ჯამი (HIDE)'!$B$14),"",G45/D45))</f>
        <v/>
      </c>
    </row>
    <row r="46" spans="1:9">
      <c r="A46" t="s">
        <v>199</v>
      </c>
      <c r="B46" s="6"/>
      <c r="C46" s="7" t="s">
        <v>7</v>
      </c>
      <c r="D46" s="14">
        <f>სულ!D586</f>
        <v>200000</v>
      </c>
      <c r="E46" s="14">
        <f>სულ!E586</f>
        <v>39768.629999999997</v>
      </c>
      <c r="F46" s="14">
        <v>84000</v>
      </c>
      <c r="G46" s="14">
        <f t="shared" si="2"/>
        <v>123768.63</v>
      </c>
      <c r="H46" s="14">
        <f>IF(OR(C46='ჯამი (HIDE)'!$B$11,C46='ჯამი (HIDE)'!$B$12,C46='ჯამი (HIDE)'!$B$13,C46='ჯამი (HIDE)'!$B$14),"",D46-G46)</f>
        <v>76231.37</v>
      </c>
      <c r="I46" s="27">
        <f>IF(AND(D46=0,G46=0),"",IF(OR(C46='ჯამი (HIDE)'!$B$11,C46='ჯამი (HIDE)'!$B$12,C46='ჯამი (HIDE)'!$B$13,C46='ჯამი (HIDE)'!$B$14),"",G46/D46))</f>
        <v>0.61884315000000001</v>
      </c>
    </row>
    <row r="47" spans="1:9">
      <c r="A47" t="s">
        <v>199</v>
      </c>
      <c r="B47" s="6"/>
      <c r="C47" s="7" t="s">
        <v>8</v>
      </c>
      <c r="D47" s="14">
        <f>სულ!D587</f>
        <v>0</v>
      </c>
      <c r="E47" s="14">
        <f>სულ!E587</f>
        <v>0</v>
      </c>
      <c r="F47" s="14">
        <v>0</v>
      </c>
      <c r="G47" s="14">
        <f t="shared" si="2"/>
        <v>0</v>
      </c>
      <c r="H47" s="14">
        <f>IF(OR(C47='ჯამი (HIDE)'!$B$11,C47='ჯამი (HIDE)'!$B$12,C47='ჯამი (HIDE)'!$B$13,C47='ჯამი (HIDE)'!$B$14),"",D47-G47)</f>
        <v>0</v>
      </c>
      <c r="I47" s="27" t="str">
        <f>IF(AND(D47=0,G47=0),"",IF(OR(C47='ჯამი (HIDE)'!$B$11,C47='ჯამი (HIDE)'!$B$12,C47='ჯამი (HIDE)'!$B$13,C47='ჯამი (HIDE)'!$B$14),"",G47/D47))</f>
        <v/>
      </c>
    </row>
    <row r="48" spans="1:9">
      <c r="A48" t="s">
        <v>199</v>
      </c>
      <c r="B48" s="6"/>
      <c r="C48" s="7" t="s">
        <v>9</v>
      </c>
      <c r="D48" s="14">
        <f>სულ!D588</f>
        <v>0</v>
      </c>
      <c r="E48" s="14">
        <f>სულ!E588</f>
        <v>0</v>
      </c>
      <c r="F48" s="14">
        <v>0</v>
      </c>
      <c r="G48" s="14">
        <f t="shared" si="2"/>
        <v>0</v>
      </c>
      <c r="H48" s="14">
        <f>IF(OR(C48='ჯამი (HIDE)'!$B$11,C48='ჯამი (HIDE)'!$B$12,C48='ჯამი (HIDE)'!$B$13,C48='ჯამი (HIDE)'!$B$14),"",D48-G48)</f>
        <v>0</v>
      </c>
      <c r="I48" s="27" t="str">
        <f>IF(AND(D48=0,G48=0),"",IF(OR(C48='ჯამი (HIDE)'!$B$11,C48='ჯამი (HIDE)'!$B$12,C48='ჯამი (HIDE)'!$B$13,C48='ჯამი (HIDE)'!$B$14),"",G48/D48))</f>
        <v/>
      </c>
    </row>
    <row r="49" spans="1:9">
      <c r="A49" t="s">
        <v>199</v>
      </c>
      <c r="B49" s="6"/>
      <c r="C49" s="7" t="s">
        <v>10</v>
      </c>
      <c r="D49" s="14">
        <f>სულ!D589</f>
        <v>0</v>
      </c>
      <c r="E49" s="14">
        <f>სულ!E589</f>
        <v>0</v>
      </c>
      <c r="F49" s="14">
        <v>0</v>
      </c>
      <c r="G49" s="14">
        <f t="shared" si="2"/>
        <v>0</v>
      </c>
      <c r="H49" s="14">
        <f>IF(OR(C49='ჯამი (HIDE)'!$B$11,C49='ჯამი (HIDE)'!$B$12,C49='ჯამი (HIDE)'!$B$13,C49='ჯამი (HIDE)'!$B$14),"",D49-G49)</f>
        <v>0</v>
      </c>
      <c r="I49" s="27" t="str">
        <f>IF(AND(D49=0,G49=0),"",IF(OR(C49='ჯამი (HIDE)'!$B$11,C49='ჯამი (HIDE)'!$B$12,C49='ჯამი (HIDE)'!$B$13,C49='ჯამი (HIDE)'!$B$14),"",G49/D49))</f>
        <v/>
      </c>
    </row>
    <row r="50" spans="1:9">
      <c r="A50" t="s">
        <v>199</v>
      </c>
      <c r="B50" s="6"/>
      <c r="C50" s="7" t="s">
        <v>11</v>
      </c>
      <c r="D50" s="14">
        <f>სულ!D590</f>
        <v>0</v>
      </c>
      <c r="E50" s="14">
        <f>სულ!E590</f>
        <v>0</v>
      </c>
      <c r="F50" s="14">
        <v>0</v>
      </c>
      <c r="G50" s="14">
        <f t="shared" si="2"/>
        <v>0</v>
      </c>
      <c r="H50" s="14">
        <f>IF(OR(C50='ჯამი (HIDE)'!$B$11,C50='ჯამი (HIDE)'!$B$12,C50='ჯამი (HIDE)'!$B$13,C50='ჯამი (HIDE)'!$B$14),"",D50-G50)</f>
        <v>0</v>
      </c>
      <c r="I50" s="27" t="str">
        <f>IF(AND(D50=0,G50=0),"",IF(OR(C50='ჯამი (HIDE)'!$B$11,C50='ჯამი (HIDE)'!$B$12,C50='ჯამი (HIDE)'!$B$13,C50='ჯამი (HIDE)'!$B$14),"",G50/D50))</f>
        <v/>
      </c>
    </row>
    <row r="51" spans="1:9">
      <c r="A51" t="s">
        <v>199</v>
      </c>
      <c r="B51" s="6"/>
      <c r="C51" s="7" t="s">
        <v>12</v>
      </c>
      <c r="D51" s="14">
        <f>სულ!D591</f>
        <v>0</v>
      </c>
      <c r="E51" s="14">
        <f>სულ!E591</f>
        <v>0</v>
      </c>
      <c r="F51" s="14">
        <v>0</v>
      </c>
      <c r="G51" s="14">
        <f t="shared" si="2"/>
        <v>0</v>
      </c>
      <c r="H51" s="14">
        <f>IF(OR(C51='ჯამი (HIDE)'!$B$11,C51='ჯამი (HIDE)'!$B$12,C51='ჯამი (HIDE)'!$B$13,C51='ჯამი (HIDE)'!$B$14),"",D51-G51)</f>
        <v>0</v>
      </c>
      <c r="I51" s="27" t="str">
        <f>IF(AND(D51=0,G51=0),"",IF(OR(C51='ჯამი (HIDE)'!$B$11,C51='ჯამი (HIDE)'!$B$12,C51='ჯამი (HIDE)'!$B$13,C51='ჯამი (HIDE)'!$B$14),"",G51/D51))</f>
        <v/>
      </c>
    </row>
    <row r="52" spans="1:9">
      <c r="A52" t="s">
        <v>199</v>
      </c>
      <c r="B52" s="4"/>
      <c r="C52" s="5" t="s">
        <v>13</v>
      </c>
      <c r="D52" s="13">
        <f>სულ!D592</f>
        <v>0</v>
      </c>
      <c r="E52" s="13">
        <f>სულ!E592</f>
        <v>0</v>
      </c>
      <c r="F52" s="13">
        <v>0</v>
      </c>
      <c r="G52" s="13">
        <f t="shared" si="2"/>
        <v>0</v>
      </c>
      <c r="H52" s="13">
        <f>IF(OR(C52='ჯამი (HIDE)'!$B$11,C52='ჯამი (HIDE)'!$B$12,C52='ჯამი (HIDE)'!$B$13,C52='ჯამი (HIDE)'!$B$14),"",D52-G52)</f>
        <v>0</v>
      </c>
      <c r="I52" s="26" t="str">
        <f>IF(AND(D52=0,G52=0),"",IF(OR(C52='ჯამი (HIDE)'!$B$11,C52='ჯამი (HIDE)'!$B$12,C52='ჯამი (HIDE)'!$B$13,C52='ჯამი (HIDE)'!$B$14),"",G52/D52))</f>
        <v/>
      </c>
    </row>
    <row r="53" spans="1:9">
      <c r="A53" t="s">
        <v>199</v>
      </c>
      <c r="B53" s="4"/>
      <c r="C53" s="5" t="s">
        <v>14</v>
      </c>
      <c r="D53" s="13">
        <f>სულ!D593</f>
        <v>0</v>
      </c>
      <c r="E53" s="13">
        <f>სულ!E593</f>
        <v>0</v>
      </c>
      <c r="F53" s="13">
        <v>0</v>
      </c>
      <c r="G53" s="13">
        <f t="shared" si="2"/>
        <v>0</v>
      </c>
      <c r="H53" s="13">
        <f>IF(OR(C53='ჯამი (HIDE)'!$B$11,C53='ჯამი (HIDE)'!$B$12,C53='ჯამი (HIDE)'!$B$13,C53='ჯამი (HIDE)'!$B$14),"",D53-G53)</f>
        <v>0</v>
      </c>
      <c r="I53" s="26" t="str">
        <f>IF(AND(D53=0,G53=0),"",IF(OR(C53='ჯამი (HIDE)'!$B$11,C53='ჯამი (HIDE)'!$B$12,C53='ჯამი (HIDE)'!$B$13,C53='ჯამი (HIDE)'!$B$14),"",G53/D53))</f>
        <v/>
      </c>
    </row>
    <row r="54" spans="1:9" ht="15.75" thickBot="1">
      <c r="A54" t="s">
        <v>199</v>
      </c>
      <c r="B54" s="8"/>
      <c r="C54" s="9" t="s">
        <v>15</v>
      </c>
      <c r="D54" s="15">
        <f>სულ!D594</f>
        <v>0</v>
      </c>
      <c r="E54" s="15">
        <f>სულ!E594</f>
        <v>0</v>
      </c>
      <c r="F54" s="15">
        <v>0</v>
      </c>
      <c r="G54" s="15">
        <f t="shared" si="2"/>
        <v>0</v>
      </c>
      <c r="H54" s="15">
        <f>IF(OR(C54='ჯამი (HIDE)'!$B$11,C54='ჯამი (HIDE)'!$B$12,C54='ჯამი (HIDE)'!$B$13,C54='ჯამი (HIDE)'!$B$14),"",D54-G54)</f>
        <v>0</v>
      </c>
      <c r="I54" s="28" t="str">
        <f>IF(AND(D54=0,G54=0),"",IF(OR(C54='ჯამი (HIDE)'!$B$11,C54='ჯამი (HIDE)'!$B$12,C54='ჯამი (HIDE)'!$B$13,C54='ჯამი (HIDE)'!$B$14),"",G54/D54))</f>
        <v/>
      </c>
    </row>
    <row r="55" spans="1:9" ht="16.5" thickTop="1" thickBot="1">
      <c r="A55" t="str">
        <f>IF(OR(D55&lt;&gt;0,F55&lt;&gt;0,G55&lt;&gt;0,H55&lt;&gt;0,I55&lt;&gt;0,),"a","b")</f>
        <v>a</v>
      </c>
      <c r="B55" s="10" t="s">
        <v>105</v>
      </c>
      <c r="C55" s="11" t="s">
        <v>106</v>
      </c>
      <c r="D55" s="3">
        <f>სულ!D595</f>
        <v>390000</v>
      </c>
      <c r="E55" s="3">
        <f>სულ!E595</f>
        <v>169158</v>
      </c>
      <c r="F55" s="3">
        <f>SUM(F56,F64,F65,F66)</f>
        <v>202000</v>
      </c>
      <c r="G55" s="3">
        <f t="shared" si="2"/>
        <v>371158</v>
      </c>
      <c r="H55" s="3">
        <f>IF(OR(C55='ჯამი (HIDE)'!$B$11,C55='ჯამი (HIDE)'!$B$12,C55='ჯამი (HIDE)'!$B$13,C55='ჯამი (HIDE)'!$B$14),"",D55-G55)</f>
        <v>18842</v>
      </c>
      <c r="I55" s="25">
        <f>IF(AND(D55=0,G55=0),"",IF(OR(C55='ჯამი (HIDE)'!$B$11,C55='ჯამი (HIDE)'!$B$12,C55='ჯამი (HIDE)'!$B$13,C55='ჯამი (HIDE)'!$B$14),"",G55/D55))</f>
        <v>0.95168717948717951</v>
      </c>
    </row>
    <row r="56" spans="1:9" ht="15.75" thickTop="1">
      <c r="A56" t="s">
        <v>199</v>
      </c>
      <c r="B56" s="4"/>
      <c r="C56" s="5" t="s">
        <v>5</v>
      </c>
      <c r="D56" s="13">
        <f>სულ!D596</f>
        <v>390000</v>
      </c>
      <c r="E56" s="13">
        <f>სულ!E596</f>
        <v>169158</v>
      </c>
      <c r="F56" s="13">
        <f>SUM(F57:F63)</f>
        <v>202000</v>
      </c>
      <c r="G56" s="13">
        <f t="shared" si="2"/>
        <v>371158</v>
      </c>
      <c r="H56" s="13">
        <f>IF(OR(C56='ჯამი (HIDE)'!$B$11,C56='ჯამი (HIDE)'!$B$12,C56='ჯამი (HIDE)'!$B$13,C56='ჯამი (HIDE)'!$B$14),"",D56-G56)</f>
        <v>18842</v>
      </c>
      <c r="I56" s="26">
        <f>IF(AND(D56=0,G56=0),"",IF(OR(C56='ჯამი (HIDE)'!$B$11,C56='ჯამი (HIDE)'!$B$12,C56='ჯამი (HIDE)'!$B$13,C56='ჯამი (HIDE)'!$B$14),"",G56/D56))</f>
        <v>0.95168717948717951</v>
      </c>
    </row>
    <row r="57" spans="1:9">
      <c r="A57" t="s">
        <v>199</v>
      </c>
      <c r="B57" s="6"/>
      <c r="C57" s="7" t="s">
        <v>6</v>
      </c>
      <c r="D57" s="14">
        <f>სულ!D597</f>
        <v>0</v>
      </c>
      <c r="E57" s="14">
        <f>სულ!E597</f>
        <v>0</v>
      </c>
      <c r="F57" s="14">
        <v>0</v>
      </c>
      <c r="G57" s="14">
        <f t="shared" si="2"/>
        <v>0</v>
      </c>
      <c r="H57" s="14">
        <f>IF(OR(C57='ჯამი (HIDE)'!$B$11,C57='ჯამი (HIDE)'!$B$12,C57='ჯამი (HIDE)'!$B$13,C57='ჯამი (HIDE)'!$B$14),"",D57-G57)</f>
        <v>0</v>
      </c>
      <c r="I57" s="27" t="str">
        <f>IF(AND(D57=0,G57=0),"",IF(OR(C57='ჯამი (HIDE)'!$B$11,C57='ჯამი (HIDE)'!$B$12,C57='ჯამი (HIDE)'!$B$13,C57='ჯამი (HIDE)'!$B$14),"",G57/D57))</f>
        <v/>
      </c>
    </row>
    <row r="58" spans="1:9">
      <c r="A58" t="s">
        <v>199</v>
      </c>
      <c r="B58" s="6"/>
      <c r="C58" s="7" t="s">
        <v>7</v>
      </c>
      <c r="D58" s="14">
        <f>სულ!D598</f>
        <v>390000</v>
      </c>
      <c r="E58" s="14">
        <f>სულ!E598</f>
        <v>169158</v>
      </c>
      <c r="F58" s="14">
        <v>202000</v>
      </c>
      <c r="G58" s="14">
        <f t="shared" si="2"/>
        <v>371158</v>
      </c>
      <c r="H58" s="14">
        <f>IF(OR(C58='ჯამი (HIDE)'!$B$11,C58='ჯამი (HIDE)'!$B$12,C58='ჯამი (HIDE)'!$B$13,C58='ჯამი (HIDE)'!$B$14),"",D58-G58)</f>
        <v>18842</v>
      </c>
      <c r="I58" s="27">
        <f>IF(AND(D58=0,G58=0),"",IF(OR(C58='ჯამი (HIDE)'!$B$11,C58='ჯამი (HIDE)'!$B$12,C58='ჯამი (HIDE)'!$B$13,C58='ჯამი (HIDE)'!$B$14),"",G58/D58))</f>
        <v>0.95168717948717951</v>
      </c>
    </row>
    <row r="59" spans="1:9">
      <c r="A59" t="s">
        <v>199</v>
      </c>
      <c r="B59" s="6"/>
      <c r="C59" s="7" t="s">
        <v>8</v>
      </c>
      <c r="D59" s="14">
        <f>სულ!D599</f>
        <v>0</v>
      </c>
      <c r="E59" s="14">
        <f>სულ!E599</f>
        <v>0</v>
      </c>
      <c r="F59" s="14">
        <v>0</v>
      </c>
      <c r="G59" s="14">
        <f t="shared" si="2"/>
        <v>0</v>
      </c>
      <c r="H59" s="14">
        <f>IF(OR(C59='ჯამი (HIDE)'!$B$11,C59='ჯამი (HIDE)'!$B$12,C59='ჯამი (HIDE)'!$B$13,C59='ჯამი (HIDE)'!$B$14),"",D59-G59)</f>
        <v>0</v>
      </c>
      <c r="I59" s="27" t="str">
        <f>IF(AND(D59=0,G59=0),"",IF(OR(C59='ჯამი (HIDE)'!$B$11,C59='ჯამი (HIDE)'!$B$12,C59='ჯამი (HIDE)'!$B$13,C59='ჯამი (HIDE)'!$B$14),"",G59/D59))</f>
        <v/>
      </c>
    </row>
    <row r="60" spans="1:9">
      <c r="A60" t="s">
        <v>199</v>
      </c>
      <c r="B60" s="6"/>
      <c r="C60" s="7" t="s">
        <v>9</v>
      </c>
      <c r="D60" s="14">
        <f>სულ!D600</f>
        <v>0</v>
      </c>
      <c r="E60" s="14">
        <f>სულ!E600</f>
        <v>0</v>
      </c>
      <c r="F60" s="14">
        <v>0</v>
      </c>
      <c r="G60" s="14">
        <f t="shared" si="2"/>
        <v>0</v>
      </c>
      <c r="H60" s="14">
        <f>IF(OR(C60='ჯამი (HIDE)'!$B$11,C60='ჯამი (HIDE)'!$B$12,C60='ჯამი (HIDE)'!$B$13,C60='ჯამი (HIDE)'!$B$14),"",D60-G60)</f>
        <v>0</v>
      </c>
      <c r="I60" s="27" t="str">
        <f>IF(AND(D60=0,G60=0),"",IF(OR(C60='ჯამი (HIDE)'!$B$11,C60='ჯამი (HIDE)'!$B$12,C60='ჯამი (HIDE)'!$B$13,C60='ჯამი (HIDE)'!$B$14),"",G60/D60))</f>
        <v/>
      </c>
    </row>
    <row r="61" spans="1:9">
      <c r="A61" t="s">
        <v>199</v>
      </c>
      <c r="B61" s="6"/>
      <c r="C61" s="7" t="s">
        <v>10</v>
      </c>
      <c r="D61" s="14">
        <f>სულ!D601</f>
        <v>0</v>
      </c>
      <c r="E61" s="14">
        <f>სულ!E601</f>
        <v>0</v>
      </c>
      <c r="F61" s="14">
        <v>0</v>
      </c>
      <c r="G61" s="14">
        <f t="shared" si="2"/>
        <v>0</v>
      </c>
      <c r="H61" s="14">
        <f>IF(OR(C61='ჯამი (HIDE)'!$B$11,C61='ჯამი (HIDE)'!$B$12,C61='ჯამი (HIDE)'!$B$13,C61='ჯამი (HIDE)'!$B$14),"",D61-G61)</f>
        <v>0</v>
      </c>
      <c r="I61" s="27" t="str">
        <f>IF(AND(D61=0,G61=0),"",IF(OR(C61='ჯამი (HIDE)'!$B$11,C61='ჯამი (HIDE)'!$B$12,C61='ჯამი (HIDE)'!$B$13,C61='ჯამი (HIDE)'!$B$14),"",G61/D61))</f>
        <v/>
      </c>
    </row>
    <row r="62" spans="1:9">
      <c r="A62" t="s">
        <v>199</v>
      </c>
      <c r="B62" s="6"/>
      <c r="C62" s="7" t="s">
        <v>11</v>
      </c>
      <c r="D62" s="14">
        <f>სულ!D602</f>
        <v>0</v>
      </c>
      <c r="E62" s="14">
        <f>სულ!E602</f>
        <v>0</v>
      </c>
      <c r="F62" s="14">
        <v>0</v>
      </c>
      <c r="G62" s="14">
        <f t="shared" si="2"/>
        <v>0</v>
      </c>
      <c r="H62" s="14">
        <f>IF(OR(C62='ჯამი (HIDE)'!$B$11,C62='ჯამი (HIDE)'!$B$12,C62='ჯამი (HIDE)'!$B$13,C62='ჯამი (HIDE)'!$B$14),"",D62-G62)</f>
        <v>0</v>
      </c>
      <c r="I62" s="27" t="str">
        <f>IF(AND(D62=0,G62=0),"",IF(OR(C62='ჯამი (HIDE)'!$B$11,C62='ჯამი (HIDE)'!$B$12,C62='ჯამი (HIDE)'!$B$13,C62='ჯამი (HIDE)'!$B$14),"",G62/D62))</f>
        <v/>
      </c>
    </row>
    <row r="63" spans="1:9">
      <c r="A63" t="s">
        <v>199</v>
      </c>
      <c r="B63" s="6"/>
      <c r="C63" s="7" t="s">
        <v>12</v>
      </c>
      <c r="D63" s="14">
        <f>სულ!D603</f>
        <v>0</v>
      </c>
      <c r="E63" s="14">
        <f>სულ!E603</f>
        <v>0</v>
      </c>
      <c r="F63" s="14">
        <v>0</v>
      </c>
      <c r="G63" s="14">
        <f t="shared" si="2"/>
        <v>0</v>
      </c>
      <c r="H63" s="14">
        <f>IF(OR(C63='ჯამი (HIDE)'!$B$11,C63='ჯამი (HIDE)'!$B$12,C63='ჯამი (HIDE)'!$B$13,C63='ჯამი (HIDE)'!$B$14),"",D63-G63)</f>
        <v>0</v>
      </c>
      <c r="I63" s="27" t="str">
        <f>IF(AND(D63=0,G63=0),"",IF(OR(C63='ჯამი (HIDE)'!$B$11,C63='ჯამი (HIDE)'!$B$12,C63='ჯამი (HIDE)'!$B$13,C63='ჯამი (HIDE)'!$B$14),"",G63/D63))</f>
        <v/>
      </c>
    </row>
    <row r="64" spans="1:9">
      <c r="A64" t="s">
        <v>199</v>
      </c>
      <c r="B64" s="4"/>
      <c r="C64" s="5" t="s">
        <v>13</v>
      </c>
      <c r="D64" s="13">
        <f>სულ!D604</f>
        <v>0</v>
      </c>
      <c r="E64" s="13">
        <f>სულ!E604</f>
        <v>0</v>
      </c>
      <c r="F64" s="13">
        <v>0</v>
      </c>
      <c r="G64" s="13">
        <f t="shared" si="2"/>
        <v>0</v>
      </c>
      <c r="H64" s="13">
        <f>IF(OR(C64='ჯამი (HIDE)'!$B$11,C64='ჯამი (HIDE)'!$B$12,C64='ჯამი (HIDE)'!$B$13,C64='ჯამი (HIDE)'!$B$14),"",D64-G64)</f>
        <v>0</v>
      </c>
      <c r="I64" s="26" t="str">
        <f>IF(AND(D64=0,G64=0),"",IF(OR(C64='ჯამი (HIDE)'!$B$11,C64='ჯამი (HIDE)'!$B$12,C64='ჯამი (HIDE)'!$B$13,C64='ჯამი (HIDE)'!$B$14),"",G64/D64))</f>
        <v/>
      </c>
    </row>
    <row r="65" spans="1:9">
      <c r="A65" t="s">
        <v>199</v>
      </c>
      <c r="B65" s="4"/>
      <c r="C65" s="5" t="s">
        <v>14</v>
      </c>
      <c r="D65" s="13">
        <f>სულ!D605</f>
        <v>0</v>
      </c>
      <c r="E65" s="13">
        <f>სულ!E605</f>
        <v>0</v>
      </c>
      <c r="F65" s="13">
        <v>0</v>
      </c>
      <c r="G65" s="13">
        <f t="shared" si="2"/>
        <v>0</v>
      </c>
      <c r="H65" s="13">
        <f>IF(OR(C65='ჯამი (HIDE)'!$B$11,C65='ჯამი (HIDE)'!$B$12,C65='ჯამი (HIDE)'!$B$13,C65='ჯამი (HIDE)'!$B$14),"",D65-G65)</f>
        <v>0</v>
      </c>
      <c r="I65" s="26" t="str">
        <f>IF(AND(D65=0,G65=0),"",IF(OR(C65='ჯამი (HIDE)'!$B$11,C65='ჯამი (HIDE)'!$B$12,C65='ჯამი (HIDE)'!$B$13,C65='ჯამი (HIDE)'!$B$14),"",G65/D65))</f>
        <v/>
      </c>
    </row>
    <row r="66" spans="1:9" ht="15.75" thickBot="1">
      <c r="A66" t="s">
        <v>199</v>
      </c>
      <c r="B66" s="8"/>
      <c r="C66" s="9" t="s">
        <v>15</v>
      </c>
      <c r="D66" s="15">
        <f>სულ!D606</f>
        <v>0</v>
      </c>
      <c r="E66" s="15">
        <f>სულ!E606</f>
        <v>0</v>
      </c>
      <c r="F66" s="15">
        <v>0</v>
      </c>
      <c r="G66" s="15">
        <f t="shared" si="2"/>
        <v>0</v>
      </c>
      <c r="H66" s="15">
        <f>IF(OR(C66='ჯამი (HIDE)'!$B$11,C66='ჯამი (HIDE)'!$B$12,C66='ჯამი (HIDE)'!$B$13,C66='ჯამი (HIDE)'!$B$14),"",D66-G66)</f>
        <v>0</v>
      </c>
      <c r="I66" s="28" t="str">
        <f>IF(AND(D66=0,G66=0),"",IF(OR(C66='ჯამი (HIDE)'!$B$11,C66='ჯამი (HIDE)'!$B$12,C66='ჯამი (HIDE)'!$B$13,C66='ჯამი (HIDE)'!$B$14),"",G66/D66))</f>
        <v/>
      </c>
    </row>
    <row r="67" spans="1:9" ht="31.5" customHeight="1" thickTop="1" thickBot="1">
      <c r="A67" t="str">
        <f t="shared" ref="A67" si="3">IF(OR(D67&lt;&gt;0,F67&lt;&gt;0,G67&lt;&gt;0,H67&lt;&gt;0,I67&lt;&gt;0,),"a","b")</f>
        <v>a</v>
      </c>
      <c r="B67" s="2" t="s">
        <v>107</v>
      </c>
      <c r="C67" s="3" t="s">
        <v>108</v>
      </c>
      <c r="D67" s="3">
        <f>სულ!D607</f>
        <v>67500</v>
      </c>
      <c r="E67" s="3">
        <f>სულ!E607</f>
        <v>45000</v>
      </c>
      <c r="F67" s="3">
        <f>SUM(F68,F76,F77,F78)</f>
        <v>22500</v>
      </c>
      <c r="G67" s="3">
        <f t="shared" si="2"/>
        <v>67500</v>
      </c>
      <c r="H67" s="3">
        <f>IF(OR(C67='ჯამი (HIDE)'!$B$11,C67='ჯამი (HIDE)'!$B$12,C67='ჯამი (HIDE)'!$B$13,C67='ჯამი (HIDE)'!$B$14),"",D67-G67)</f>
        <v>0</v>
      </c>
      <c r="I67" s="25">
        <f>IF(AND(D67=0,G67=0),"",IF(OR(C67='ჯამი (HIDE)'!$B$11,C67='ჯამი (HIDE)'!$B$12,C67='ჯამი (HIDE)'!$B$13,C67='ჯამი (HIDE)'!$B$14),"",G67/D67))</f>
        <v>1</v>
      </c>
    </row>
    <row r="68" spans="1:9" ht="15.75" thickTop="1">
      <c r="A68" t="s">
        <v>199</v>
      </c>
      <c r="B68" s="4"/>
      <c r="C68" s="5" t="s">
        <v>5</v>
      </c>
      <c r="D68" s="13">
        <f>სულ!D608</f>
        <v>67500</v>
      </c>
      <c r="E68" s="13">
        <f>სულ!E608</f>
        <v>45000</v>
      </c>
      <c r="F68" s="13">
        <f>SUM(F69:F75)</f>
        <v>22500</v>
      </c>
      <c r="G68" s="13">
        <f t="shared" ref="G68:G131" si="4">E68+F68</f>
        <v>67500</v>
      </c>
      <c r="H68" s="13">
        <f>IF(OR(C68='ჯამი (HIDE)'!$B$11,C68='ჯამი (HIDE)'!$B$12,C68='ჯამი (HIDE)'!$B$13,C68='ჯამი (HIDE)'!$B$14),"",D68-G68)</f>
        <v>0</v>
      </c>
      <c r="I68" s="26">
        <f>IF(AND(D68=0,G68=0),"",IF(OR(C68='ჯამი (HIDE)'!$B$11,C68='ჯამი (HIDE)'!$B$12,C68='ჯამი (HIDE)'!$B$13,C68='ჯამი (HIDE)'!$B$14),"",G68/D68))</f>
        <v>1</v>
      </c>
    </row>
    <row r="69" spans="1:9">
      <c r="A69" t="s">
        <v>199</v>
      </c>
      <c r="B69" s="6"/>
      <c r="C69" s="7" t="s">
        <v>6</v>
      </c>
      <c r="D69" s="14">
        <f>სულ!D609</f>
        <v>0</v>
      </c>
      <c r="E69" s="14">
        <f>სულ!E609</f>
        <v>0</v>
      </c>
      <c r="F69" s="14">
        <v>0</v>
      </c>
      <c r="G69" s="14">
        <f t="shared" si="4"/>
        <v>0</v>
      </c>
      <c r="H69" s="14">
        <f>IF(OR(C69='ჯამი (HIDE)'!$B$11,C69='ჯამი (HIDE)'!$B$12,C69='ჯამი (HIDE)'!$B$13,C69='ჯამი (HIDE)'!$B$14),"",D69-G69)</f>
        <v>0</v>
      </c>
      <c r="I69" s="27" t="str">
        <f>IF(AND(D69=0,G69=0),"",IF(OR(C69='ჯამი (HIDE)'!$B$11,C69='ჯამი (HIDE)'!$B$12,C69='ჯამი (HIDE)'!$B$13,C69='ჯამი (HIDE)'!$B$14),"",G69/D69))</f>
        <v/>
      </c>
    </row>
    <row r="70" spans="1:9">
      <c r="A70" t="s">
        <v>199</v>
      </c>
      <c r="B70" s="6"/>
      <c r="C70" s="7" t="s">
        <v>7</v>
      </c>
      <c r="D70" s="14">
        <f>სულ!D610</f>
        <v>67500</v>
      </c>
      <c r="E70" s="14">
        <f>სულ!E610</f>
        <v>45000</v>
      </c>
      <c r="F70" s="14">
        <v>22500</v>
      </c>
      <c r="G70" s="14">
        <f t="shared" si="4"/>
        <v>67500</v>
      </c>
      <c r="H70" s="14">
        <f>IF(OR(C70='ჯამი (HIDE)'!$B$11,C70='ჯამი (HIDE)'!$B$12,C70='ჯამი (HIDE)'!$B$13,C70='ჯამი (HIDE)'!$B$14),"",D70-G70)</f>
        <v>0</v>
      </c>
      <c r="I70" s="27">
        <f>IF(AND(D70=0,G70=0),"",IF(OR(C70='ჯამი (HIDE)'!$B$11,C70='ჯამი (HIDE)'!$B$12,C70='ჯამი (HIDE)'!$B$13,C70='ჯამი (HIDE)'!$B$14),"",G70/D70))</f>
        <v>1</v>
      </c>
    </row>
    <row r="71" spans="1:9">
      <c r="A71" t="s">
        <v>199</v>
      </c>
      <c r="B71" s="6"/>
      <c r="C71" s="7" t="s">
        <v>8</v>
      </c>
      <c r="D71" s="14">
        <f>სულ!D611</f>
        <v>0</v>
      </c>
      <c r="E71" s="14">
        <f>სულ!E611</f>
        <v>0</v>
      </c>
      <c r="F71" s="14">
        <v>0</v>
      </c>
      <c r="G71" s="14">
        <f t="shared" si="4"/>
        <v>0</v>
      </c>
      <c r="H71" s="14">
        <f>IF(OR(C71='ჯამი (HIDE)'!$B$11,C71='ჯამი (HIDE)'!$B$12,C71='ჯამი (HIDE)'!$B$13,C71='ჯამი (HIDE)'!$B$14),"",D71-G71)</f>
        <v>0</v>
      </c>
      <c r="I71" s="27" t="str">
        <f>IF(AND(D71=0,G71=0),"",IF(OR(C71='ჯამი (HIDE)'!$B$11,C71='ჯამი (HIDE)'!$B$12,C71='ჯამი (HIDE)'!$B$13,C71='ჯამი (HIDE)'!$B$14),"",G71/D71))</f>
        <v/>
      </c>
    </row>
    <row r="72" spans="1:9">
      <c r="A72" t="s">
        <v>199</v>
      </c>
      <c r="B72" s="6"/>
      <c r="C72" s="7" t="s">
        <v>9</v>
      </c>
      <c r="D72" s="14">
        <f>სულ!D612</f>
        <v>0</v>
      </c>
      <c r="E72" s="14">
        <f>სულ!E612</f>
        <v>0</v>
      </c>
      <c r="F72" s="14">
        <v>0</v>
      </c>
      <c r="G72" s="14">
        <f t="shared" si="4"/>
        <v>0</v>
      </c>
      <c r="H72" s="14">
        <f>IF(OR(C72='ჯამი (HIDE)'!$B$11,C72='ჯამი (HIDE)'!$B$12,C72='ჯამი (HIDE)'!$B$13,C72='ჯამი (HIDE)'!$B$14),"",D72-G72)</f>
        <v>0</v>
      </c>
      <c r="I72" s="27" t="str">
        <f>IF(AND(D72=0,G72=0),"",IF(OR(C72='ჯამი (HIDE)'!$B$11,C72='ჯამი (HIDE)'!$B$12,C72='ჯამი (HIDE)'!$B$13,C72='ჯამი (HIDE)'!$B$14),"",G72/D72))</f>
        <v/>
      </c>
    </row>
    <row r="73" spans="1:9">
      <c r="A73" t="s">
        <v>199</v>
      </c>
      <c r="B73" s="6"/>
      <c r="C73" s="7" t="s">
        <v>10</v>
      </c>
      <c r="D73" s="14">
        <f>სულ!D613</f>
        <v>0</v>
      </c>
      <c r="E73" s="14">
        <f>სულ!E613</f>
        <v>0</v>
      </c>
      <c r="F73" s="14">
        <v>0</v>
      </c>
      <c r="G73" s="14">
        <f t="shared" si="4"/>
        <v>0</v>
      </c>
      <c r="H73" s="14">
        <f>IF(OR(C73='ჯამი (HIDE)'!$B$11,C73='ჯამი (HIDE)'!$B$12,C73='ჯამი (HIDE)'!$B$13,C73='ჯამი (HIDE)'!$B$14),"",D73-G73)</f>
        <v>0</v>
      </c>
      <c r="I73" s="27" t="str">
        <f>IF(AND(D73=0,G73=0),"",IF(OR(C73='ჯამი (HIDE)'!$B$11,C73='ჯამი (HIDE)'!$B$12,C73='ჯამი (HIDE)'!$B$13,C73='ჯამი (HIDE)'!$B$14),"",G73/D73))</f>
        <v/>
      </c>
    </row>
    <row r="74" spans="1:9">
      <c r="A74" t="s">
        <v>199</v>
      </c>
      <c r="B74" s="6"/>
      <c r="C74" s="7" t="s">
        <v>11</v>
      </c>
      <c r="D74" s="14">
        <f>სულ!D614</f>
        <v>0</v>
      </c>
      <c r="E74" s="14">
        <f>სულ!E614</f>
        <v>0</v>
      </c>
      <c r="F74" s="14">
        <v>0</v>
      </c>
      <c r="G74" s="14">
        <f t="shared" si="4"/>
        <v>0</v>
      </c>
      <c r="H74" s="14">
        <f>IF(OR(C74='ჯამი (HIDE)'!$B$11,C74='ჯამი (HIDE)'!$B$12,C74='ჯამი (HIDE)'!$B$13,C74='ჯამი (HIDE)'!$B$14),"",D74-G74)</f>
        <v>0</v>
      </c>
      <c r="I74" s="27" t="str">
        <f>IF(AND(D74=0,G74=0),"",IF(OR(C74='ჯამი (HIDE)'!$B$11,C74='ჯამი (HIDE)'!$B$12,C74='ჯამი (HIDE)'!$B$13,C74='ჯამი (HIDE)'!$B$14),"",G74/D74))</f>
        <v/>
      </c>
    </row>
    <row r="75" spans="1:9">
      <c r="A75" t="s">
        <v>199</v>
      </c>
      <c r="B75" s="6"/>
      <c r="C75" s="7" t="s">
        <v>12</v>
      </c>
      <c r="D75" s="14">
        <f>სულ!D615</f>
        <v>0</v>
      </c>
      <c r="E75" s="14">
        <f>სულ!E615</f>
        <v>0</v>
      </c>
      <c r="F75" s="14">
        <v>0</v>
      </c>
      <c r="G75" s="14">
        <f t="shared" si="4"/>
        <v>0</v>
      </c>
      <c r="H75" s="14">
        <f>IF(OR(C75='ჯამი (HIDE)'!$B$11,C75='ჯამი (HIDE)'!$B$12,C75='ჯამი (HIDE)'!$B$13,C75='ჯამი (HIDE)'!$B$14),"",D75-G75)</f>
        <v>0</v>
      </c>
      <c r="I75" s="27" t="str">
        <f>IF(AND(D75=0,G75=0),"",IF(OR(C75='ჯამი (HIDE)'!$B$11,C75='ჯამი (HIDE)'!$B$12,C75='ჯამი (HIDE)'!$B$13,C75='ჯამი (HIDE)'!$B$14),"",G75/D75))</f>
        <v/>
      </c>
    </row>
    <row r="76" spans="1:9">
      <c r="A76" t="s">
        <v>199</v>
      </c>
      <c r="B76" s="4"/>
      <c r="C76" s="5" t="s">
        <v>13</v>
      </c>
      <c r="D76" s="13">
        <f>სულ!D616</f>
        <v>0</v>
      </c>
      <c r="E76" s="13">
        <f>სულ!E616</f>
        <v>0</v>
      </c>
      <c r="F76" s="14">
        <v>0</v>
      </c>
      <c r="G76" s="13">
        <f t="shared" si="4"/>
        <v>0</v>
      </c>
      <c r="H76" s="13">
        <f>IF(OR(C76='ჯამი (HIDE)'!$B$11,C76='ჯამი (HIDE)'!$B$12,C76='ჯამი (HIDE)'!$B$13,C76='ჯამი (HIDE)'!$B$14),"",D76-G76)</f>
        <v>0</v>
      </c>
      <c r="I76" s="26" t="str">
        <f>IF(AND(D76=0,G76=0),"",IF(OR(C76='ჯამი (HIDE)'!$B$11,C76='ჯამი (HIDE)'!$B$12,C76='ჯამი (HIDE)'!$B$13,C76='ჯამი (HIDE)'!$B$14),"",G76/D76))</f>
        <v/>
      </c>
    </row>
    <row r="77" spans="1:9">
      <c r="A77" t="s">
        <v>199</v>
      </c>
      <c r="B77" s="4"/>
      <c r="C77" s="5" t="s">
        <v>14</v>
      </c>
      <c r="D77" s="13">
        <f>სულ!D617</f>
        <v>0</v>
      </c>
      <c r="E77" s="13">
        <f>სულ!E617</f>
        <v>0</v>
      </c>
      <c r="F77" s="14">
        <v>0</v>
      </c>
      <c r="G77" s="13">
        <f t="shared" si="4"/>
        <v>0</v>
      </c>
      <c r="H77" s="13">
        <f>IF(OR(C77='ჯამი (HIDE)'!$B$11,C77='ჯამი (HIDE)'!$B$12,C77='ჯამი (HIDE)'!$B$13,C77='ჯამი (HIDE)'!$B$14),"",D77-G77)</f>
        <v>0</v>
      </c>
      <c r="I77" s="26" t="str">
        <f>IF(AND(D77=0,G77=0),"",IF(OR(C77='ჯამი (HIDE)'!$B$11,C77='ჯამი (HIDE)'!$B$12,C77='ჯამი (HIDE)'!$B$13,C77='ჯამი (HIDE)'!$B$14),"",G77/D77))</f>
        <v/>
      </c>
    </row>
    <row r="78" spans="1:9" ht="15.75" thickBot="1">
      <c r="A78" t="s">
        <v>199</v>
      </c>
      <c r="B78" s="8"/>
      <c r="C78" s="9" t="s">
        <v>15</v>
      </c>
      <c r="D78" s="15">
        <f>სულ!D618</f>
        <v>0</v>
      </c>
      <c r="E78" s="15">
        <f>სულ!E618</f>
        <v>0</v>
      </c>
      <c r="F78" s="14">
        <v>0</v>
      </c>
      <c r="G78" s="15">
        <f t="shared" si="4"/>
        <v>0</v>
      </c>
      <c r="H78" s="15">
        <f>IF(OR(C78='ჯამი (HIDE)'!$B$11,C78='ჯამი (HIDE)'!$B$12,C78='ჯამი (HIDE)'!$B$13,C78='ჯამი (HIDE)'!$B$14),"",D78-G78)</f>
        <v>0</v>
      </c>
      <c r="I78" s="28" t="str">
        <f>IF(AND(D78=0,G78=0),"",IF(OR(C78='ჯამი (HIDE)'!$B$11,C78='ჯამი (HIDE)'!$B$12,C78='ჯამი (HIDE)'!$B$13,C78='ჯამი (HIDE)'!$B$14),"",G78/D78))</f>
        <v/>
      </c>
    </row>
    <row r="79" spans="1:9" ht="46.5" thickTop="1" thickBot="1">
      <c r="A79" t="str">
        <f t="shared" ref="A79" si="5">IF(OR(D79&lt;&gt;0,F79&lt;&gt;0,G79&lt;&gt;0,H79&lt;&gt;0,I79&lt;&gt;0,),"a","b")</f>
        <v>a</v>
      </c>
      <c r="B79" s="10" t="s">
        <v>115</v>
      </c>
      <c r="C79" s="11" t="s">
        <v>116</v>
      </c>
      <c r="D79" s="3">
        <f>სულ!D667</f>
        <v>260000</v>
      </c>
      <c r="E79" s="3">
        <f>სულ!E667</f>
        <v>68515.13</v>
      </c>
      <c r="F79" s="3">
        <f>SUM(F80,F88,F89,F90)</f>
        <v>140352</v>
      </c>
      <c r="G79" s="3">
        <f t="shared" si="4"/>
        <v>208867.13</v>
      </c>
      <c r="H79" s="3">
        <f>IF(OR(C79='ჯამი (HIDE)'!$B$11,C79='ჯამი (HIDE)'!$B$12,C79='ჯამი (HIDE)'!$B$13,C79='ჯამი (HIDE)'!$B$14),"",D79-G79)</f>
        <v>51132.869999999995</v>
      </c>
      <c r="I79" s="25">
        <f>IF(AND(D79=0,G79=0),"",IF(OR(C79='ჯამი (HIDE)'!$B$11,C79='ჯამი (HIDE)'!$B$12,C79='ჯამი (HIDE)'!$B$13,C79='ჯამი (HIDE)'!$B$14),"",G79/D79))</f>
        <v>0.80333511538461544</v>
      </c>
    </row>
    <row r="80" spans="1:9" ht="15.75" thickTop="1">
      <c r="A80" t="s">
        <v>199</v>
      </c>
      <c r="B80" s="4"/>
      <c r="C80" s="5" t="s">
        <v>5</v>
      </c>
      <c r="D80" s="13">
        <f>სულ!D668</f>
        <v>260000</v>
      </c>
      <c r="E80" s="13">
        <f>სულ!E668</f>
        <v>68515.13</v>
      </c>
      <c r="F80" s="13">
        <f>SUM(F81:F87)</f>
        <v>140352</v>
      </c>
      <c r="G80" s="13">
        <f t="shared" si="4"/>
        <v>208867.13</v>
      </c>
      <c r="H80" s="13">
        <f>IF(OR(C80='ჯამი (HIDE)'!$B$11,C80='ჯამი (HIDE)'!$B$12,C80='ჯამი (HIDE)'!$B$13,C80='ჯამი (HIDE)'!$B$14),"",D80-G80)</f>
        <v>51132.869999999995</v>
      </c>
      <c r="I80" s="26">
        <f>IF(AND(D80=0,G80=0),"",IF(OR(C80='ჯამი (HIDE)'!$B$11,C80='ჯამი (HIDE)'!$B$12,C80='ჯამი (HIDE)'!$B$13,C80='ჯამი (HIDE)'!$B$14),"",G80/D80))</f>
        <v>0.80333511538461544</v>
      </c>
    </row>
    <row r="81" spans="1:9">
      <c r="A81" t="s">
        <v>199</v>
      </c>
      <c r="B81" s="6"/>
      <c r="C81" s="7" t="s">
        <v>6</v>
      </c>
      <c r="D81" s="14">
        <f>სულ!D669</f>
        <v>0</v>
      </c>
      <c r="E81" s="14">
        <f>სულ!E669</f>
        <v>0</v>
      </c>
      <c r="F81" s="14">
        <v>0</v>
      </c>
      <c r="G81" s="14">
        <f t="shared" si="4"/>
        <v>0</v>
      </c>
      <c r="H81" s="14">
        <f>IF(OR(C81='ჯამი (HIDE)'!$B$11,C81='ჯამი (HIDE)'!$B$12,C81='ჯამი (HIDE)'!$B$13,C81='ჯამი (HIDE)'!$B$14),"",D81-G81)</f>
        <v>0</v>
      </c>
      <c r="I81" s="27" t="str">
        <f>IF(AND(D81=0,G81=0),"",IF(OR(C81='ჯამი (HIDE)'!$B$11,C81='ჯამი (HIDE)'!$B$12,C81='ჯამი (HIDE)'!$B$13,C81='ჯამი (HIDE)'!$B$14),"",G81/D81))</f>
        <v/>
      </c>
    </row>
    <row r="82" spans="1:9">
      <c r="A82" t="s">
        <v>199</v>
      </c>
      <c r="B82" s="6"/>
      <c r="C82" s="7" t="s">
        <v>7</v>
      </c>
      <c r="D82" s="14">
        <f>სულ!D670</f>
        <v>260000</v>
      </c>
      <c r="E82" s="14">
        <f>სულ!E670</f>
        <v>68515.13</v>
      </c>
      <c r="F82" s="14">
        <v>140352</v>
      </c>
      <c r="G82" s="14">
        <f t="shared" si="4"/>
        <v>208867.13</v>
      </c>
      <c r="H82" s="14">
        <f>IF(OR(C82='ჯამი (HIDE)'!$B$11,C82='ჯამი (HIDE)'!$B$12,C82='ჯამი (HIDE)'!$B$13,C82='ჯამი (HIDE)'!$B$14),"",D82-G82)</f>
        <v>51132.869999999995</v>
      </c>
      <c r="I82" s="27">
        <f>IF(AND(D82=0,G82=0),"",IF(OR(C82='ჯამი (HIDE)'!$B$11,C82='ჯამი (HIDE)'!$B$12,C82='ჯამი (HIDE)'!$B$13,C82='ჯამი (HIDE)'!$B$14),"",G82/D82))</f>
        <v>0.80333511538461544</v>
      </c>
    </row>
    <row r="83" spans="1:9">
      <c r="A83" t="s">
        <v>199</v>
      </c>
      <c r="B83" s="6"/>
      <c r="C83" s="7" t="s">
        <v>8</v>
      </c>
      <c r="D83" s="14">
        <f>სულ!D671</f>
        <v>0</v>
      </c>
      <c r="E83" s="14">
        <f>სულ!E671</f>
        <v>0</v>
      </c>
      <c r="F83" s="14">
        <v>0</v>
      </c>
      <c r="G83" s="14">
        <f t="shared" si="4"/>
        <v>0</v>
      </c>
      <c r="H83" s="14">
        <f>IF(OR(C83='ჯამი (HIDE)'!$B$11,C83='ჯამი (HIDE)'!$B$12,C83='ჯამი (HIDE)'!$B$13,C83='ჯამი (HIDE)'!$B$14),"",D83-G83)</f>
        <v>0</v>
      </c>
      <c r="I83" s="27" t="str">
        <f>IF(AND(D83=0,G83=0),"",IF(OR(C83='ჯამი (HIDE)'!$B$11,C83='ჯამი (HIDE)'!$B$12,C83='ჯამი (HIDE)'!$B$13,C83='ჯამი (HIDE)'!$B$14),"",G83/D83))</f>
        <v/>
      </c>
    </row>
    <row r="84" spans="1:9">
      <c r="A84" t="s">
        <v>199</v>
      </c>
      <c r="B84" s="6"/>
      <c r="C84" s="7" t="s">
        <v>9</v>
      </c>
      <c r="D84" s="14">
        <f>სულ!D672</f>
        <v>0</v>
      </c>
      <c r="E84" s="14">
        <f>სულ!E672</f>
        <v>0</v>
      </c>
      <c r="F84" s="14">
        <v>0</v>
      </c>
      <c r="G84" s="14">
        <f t="shared" si="4"/>
        <v>0</v>
      </c>
      <c r="H84" s="14">
        <f>IF(OR(C84='ჯამი (HIDE)'!$B$11,C84='ჯამი (HIDE)'!$B$12,C84='ჯამი (HIDE)'!$B$13,C84='ჯამი (HIDE)'!$B$14),"",D84-G84)</f>
        <v>0</v>
      </c>
      <c r="I84" s="27" t="str">
        <f>IF(AND(D84=0,G84=0),"",IF(OR(C84='ჯამი (HIDE)'!$B$11,C84='ჯამი (HIDE)'!$B$12,C84='ჯამი (HIDE)'!$B$13,C84='ჯამი (HIDE)'!$B$14),"",G84/D84))</f>
        <v/>
      </c>
    </row>
    <row r="85" spans="1:9">
      <c r="A85" t="s">
        <v>199</v>
      </c>
      <c r="B85" s="6"/>
      <c r="C85" s="7" t="s">
        <v>10</v>
      </c>
      <c r="D85" s="14">
        <f>სულ!D673</f>
        <v>0</v>
      </c>
      <c r="E85" s="14">
        <f>სულ!E673</f>
        <v>0</v>
      </c>
      <c r="F85" s="14">
        <v>0</v>
      </c>
      <c r="G85" s="14">
        <f t="shared" si="4"/>
        <v>0</v>
      </c>
      <c r="H85" s="14">
        <f>IF(OR(C85='ჯამი (HIDE)'!$B$11,C85='ჯამი (HIDE)'!$B$12,C85='ჯამი (HIDE)'!$B$13,C85='ჯამი (HIDE)'!$B$14),"",D85-G85)</f>
        <v>0</v>
      </c>
      <c r="I85" s="27" t="str">
        <f>IF(AND(D85=0,G85=0),"",IF(OR(C85='ჯამი (HIDE)'!$B$11,C85='ჯამი (HIDE)'!$B$12,C85='ჯამი (HIDE)'!$B$13,C85='ჯამი (HIDE)'!$B$14),"",G85/D85))</f>
        <v/>
      </c>
    </row>
    <row r="86" spans="1:9">
      <c r="A86" t="s">
        <v>199</v>
      </c>
      <c r="B86" s="6"/>
      <c r="C86" s="7" t="s">
        <v>11</v>
      </c>
      <c r="D86" s="14">
        <f>სულ!D674</f>
        <v>0</v>
      </c>
      <c r="E86" s="14">
        <f>სულ!E674</f>
        <v>0</v>
      </c>
      <c r="F86" s="14">
        <v>0</v>
      </c>
      <c r="G86" s="14">
        <f t="shared" si="4"/>
        <v>0</v>
      </c>
      <c r="H86" s="14">
        <f>IF(OR(C86='ჯამი (HIDE)'!$B$11,C86='ჯამი (HIDE)'!$B$12,C86='ჯამი (HIDE)'!$B$13,C86='ჯამი (HIDE)'!$B$14),"",D86-G86)</f>
        <v>0</v>
      </c>
      <c r="I86" s="27" t="str">
        <f>IF(AND(D86=0,G86=0),"",IF(OR(C86='ჯამი (HIDE)'!$B$11,C86='ჯამი (HIDE)'!$B$12,C86='ჯამი (HIDE)'!$B$13,C86='ჯამი (HIDE)'!$B$14),"",G86/D86))</f>
        <v/>
      </c>
    </row>
    <row r="87" spans="1:9">
      <c r="A87" t="s">
        <v>199</v>
      </c>
      <c r="B87" s="6"/>
      <c r="C87" s="7" t="s">
        <v>12</v>
      </c>
      <c r="D87" s="14">
        <f>სულ!D675</f>
        <v>0</v>
      </c>
      <c r="E87" s="14">
        <f>სულ!E675</f>
        <v>0</v>
      </c>
      <c r="F87" s="14">
        <v>0</v>
      </c>
      <c r="G87" s="14">
        <f t="shared" si="4"/>
        <v>0</v>
      </c>
      <c r="H87" s="14">
        <f>IF(OR(C87='ჯამი (HIDE)'!$B$11,C87='ჯამი (HIDE)'!$B$12,C87='ჯამი (HIDE)'!$B$13,C87='ჯამი (HIDE)'!$B$14),"",D87-G87)</f>
        <v>0</v>
      </c>
      <c r="I87" s="27" t="str">
        <f>IF(AND(D87=0,G87=0),"",IF(OR(C87='ჯამი (HIDE)'!$B$11,C87='ჯამი (HIDE)'!$B$12,C87='ჯამი (HIDE)'!$B$13,C87='ჯამი (HIDE)'!$B$14),"",G87/D87))</f>
        <v/>
      </c>
    </row>
    <row r="88" spans="1:9">
      <c r="A88" t="s">
        <v>199</v>
      </c>
      <c r="B88" s="4"/>
      <c r="C88" s="5" t="s">
        <v>13</v>
      </c>
      <c r="D88" s="13">
        <f>სულ!D676</f>
        <v>0</v>
      </c>
      <c r="E88" s="13">
        <f>სულ!E676</f>
        <v>0</v>
      </c>
      <c r="F88" s="14">
        <v>0</v>
      </c>
      <c r="G88" s="13">
        <f t="shared" si="4"/>
        <v>0</v>
      </c>
      <c r="H88" s="13">
        <f>IF(OR(C88='ჯამი (HIDE)'!$B$11,C88='ჯამი (HIDE)'!$B$12,C88='ჯამი (HIDE)'!$B$13,C88='ჯამი (HIDE)'!$B$14),"",D88-G88)</f>
        <v>0</v>
      </c>
      <c r="I88" s="26" t="str">
        <f>IF(AND(D88=0,G88=0),"",IF(OR(C88='ჯამი (HIDE)'!$B$11,C88='ჯამი (HIDE)'!$B$12,C88='ჯამი (HIDE)'!$B$13,C88='ჯამი (HIDE)'!$B$14),"",G88/D88))</f>
        <v/>
      </c>
    </row>
    <row r="89" spans="1:9">
      <c r="A89" t="s">
        <v>199</v>
      </c>
      <c r="B89" s="4"/>
      <c r="C89" s="5" t="s">
        <v>14</v>
      </c>
      <c r="D89" s="13">
        <f>სულ!D677</f>
        <v>0</v>
      </c>
      <c r="E89" s="13">
        <f>სულ!E677</f>
        <v>0</v>
      </c>
      <c r="F89" s="14">
        <v>0</v>
      </c>
      <c r="G89" s="13">
        <f t="shared" si="4"/>
        <v>0</v>
      </c>
      <c r="H89" s="13">
        <f>IF(OR(C89='ჯამი (HIDE)'!$B$11,C89='ჯამი (HIDE)'!$B$12,C89='ჯამი (HIDE)'!$B$13,C89='ჯამი (HIDE)'!$B$14),"",D89-G89)</f>
        <v>0</v>
      </c>
      <c r="I89" s="26" t="str">
        <f>IF(AND(D89=0,G89=0),"",IF(OR(C89='ჯამი (HIDE)'!$B$11,C89='ჯამი (HIDE)'!$B$12,C89='ჯამი (HIDE)'!$B$13,C89='ჯამი (HIDE)'!$B$14),"",G89/D89))</f>
        <v/>
      </c>
    </row>
    <row r="90" spans="1:9" ht="15.75" thickBot="1">
      <c r="A90" t="s">
        <v>199</v>
      </c>
      <c r="B90" s="8"/>
      <c r="C90" s="9" t="s">
        <v>15</v>
      </c>
      <c r="D90" s="15">
        <f>სულ!D678</f>
        <v>0</v>
      </c>
      <c r="E90" s="15">
        <f>სულ!E678</f>
        <v>0</v>
      </c>
      <c r="F90" s="14">
        <v>0</v>
      </c>
      <c r="G90" s="15">
        <f t="shared" si="4"/>
        <v>0</v>
      </c>
      <c r="H90" s="15">
        <f>IF(OR(C90='ჯამი (HIDE)'!$B$11,C90='ჯამი (HIDE)'!$B$12,C90='ჯამი (HIDE)'!$B$13,C90='ჯამი (HIDE)'!$B$14),"",D90-G90)</f>
        <v>0</v>
      </c>
      <c r="I90" s="28" t="str">
        <f>IF(AND(D90=0,G90=0),"",IF(OR(C90='ჯამი (HIDE)'!$B$11,C90='ჯამი (HIDE)'!$B$12,C90='ჯამი (HIDE)'!$B$13,C90='ჯამი (HIDE)'!$B$14),"",G90/D90))</f>
        <v/>
      </c>
    </row>
    <row r="91" spans="1:9" ht="46.5" thickTop="1" thickBot="1">
      <c r="A91" t="str">
        <f t="shared" ref="A91:A139" si="6">IF(OR(D91&lt;&gt;0,F91&lt;&gt;0,G91&lt;&gt;0,H91&lt;&gt;0,I91&lt;&gt;0,),"a","b")</f>
        <v>a</v>
      </c>
      <c r="B91" s="2" t="s">
        <v>117</v>
      </c>
      <c r="C91" s="3" t="s">
        <v>118</v>
      </c>
      <c r="D91" s="3">
        <f>სულ!D679</f>
        <v>113000</v>
      </c>
      <c r="E91" s="3">
        <f>სულ!E679</f>
        <v>20348.57</v>
      </c>
      <c r="F91" s="3">
        <f>SUM(F92,F100,F101,F102)</f>
        <v>92651.43</v>
      </c>
      <c r="G91" s="3">
        <f t="shared" si="4"/>
        <v>113000</v>
      </c>
      <c r="H91" s="3">
        <f>IF(OR(C91='ჯამი (HIDE)'!$B$11,C91='ჯამი (HIDE)'!$B$12,C91='ჯამი (HIDE)'!$B$13,C91='ჯამი (HIDE)'!$B$14),"",D91-G91)</f>
        <v>0</v>
      </c>
      <c r="I91" s="25">
        <f>IF(AND(D91=0,G91=0),"",IF(OR(C91='ჯამი (HIDE)'!$B$11,C91='ჯამი (HIDE)'!$B$12,C91='ჯამი (HIDE)'!$B$13,C91='ჯამი (HIDE)'!$B$14),"",G91/D91))</f>
        <v>1</v>
      </c>
    </row>
    <row r="92" spans="1:9" ht="15.75" thickTop="1">
      <c r="A92" t="s">
        <v>199</v>
      </c>
      <c r="B92" s="4"/>
      <c r="C92" s="5" t="s">
        <v>5</v>
      </c>
      <c r="D92" s="13">
        <f>სულ!D680</f>
        <v>113000</v>
      </c>
      <c r="E92" s="13">
        <f>სულ!E680</f>
        <v>20348.57</v>
      </c>
      <c r="F92" s="13">
        <f>SUM(F93:F99)</f>
        <v>92651.43</v>
      </c>
      <c r="G92" s="13">
        <f t="shared" si="4"/>
        <v>113000</v>
      </c>
      <c r="H92" s="13">
        <f>IF(OR(C92='ჯამი (HIDE)'!$B$11,C92='ჯამი (HIDE)'!$B$12,C92='ჯამი (HIDE)'!$B$13,C92='ჯამი (HIDE)'!$B$14),"",D92-G92)</f>
        <v>0</v>
      </c>
      <c r="I92" s="26">
        <f>IF(AND(D92=0,G92=0),"",IF(OR(C92='ჯამი (HIDE)'!$B$11,C92='ჯამი (HIDE)'!$B$12,C92='ჯამი (HIDE)'!$B$13,C92='ჯამი (HIDE)'!$B$14),"",G92/D92))</f>
        <v>1</v>
      </c>
    </row>
    <row r="93" spans="1:9">
      <c r="A93" t="s">
        <v>199</v>
      </c>
      <c r="B93" s="6"/>
      <c r="C93" s="7" t="s">
        <v>6</v>
      </c>
      <c r="D93" s="14">
        <f>სულ!D681</f>
        <v>0</v>
      </c>
      <c r="E93" s="14">
        <f>სულ!E681</f>
        <v>0</v>
      </c>
      <c r="F93" s="14">
        <v>0</v>
      </c>
      <c r="G93" s="14">
        <f t="shared" si="4"/>
        <v>0</v>
      </c>
      <c r="H93" s="14">
        <f>IF(OR(C93='ჯამი (HIDE)'!$B$11,C93='ჯამი (HIDE)'!$B$12,C93='ჯამი (HIDE)'!$B$13,C93='ჯამი (HIDE)'!$B$14),"",D93-G93)</f>
        <v>0</v>
      </c>
      <c r="I93" s="27" t="str">
        <f>IF(AND(D93=0,G93=0),"",IF(OR(C93='ჯამი (HIDE)'!$B$11,C93='ჯამი (HIDE)'!$B$12,C93='ჯამი (HIDE)'!$B$13,C93='ჯამი (HIDE)'!$B$14),"",G93/D93))</f>
        <v/>
      </c>
    </row>
    <row r="94" spans="1:9">
      <c r="A94" t="s">
        <v>199</v>
      </c>
      <c r="B94" s="6"/>
      <c r="C94" s="7" t="s">
        <v>7</v>
      </c>
      <c r="D94" s="14">
        <f>სულ!D682</f>
        <v>0</v>
      </c>
      <c r="E94" s="14">
        <f>სულ!E682</f>
        <v>0</v>
      </c>
      <c r="F94" s="14">
        <v>0</v>
      </c>
      <c r="G94" s="14">
        <f t="shared" si="4"/>
        <v>0</v>
      </c>
      <c r="H94" s="14">
        <f>IF(OR(C94='ჯამი (HIDE)'!$B$11,C94='ჯამი (HIDE)'!$B$12,C94='ჯამი (HIDE)'!$B$13,C94='ჯამი (HIDE)'!$B$14),"",D94-G94)</f>
        <v>0</v>
      </c>
      <c r="I94" s="27" t="str">
        <f>IF(AND(D94=0,G94=0),"",IF(OR(C94='ჯამი (HIDE)'!$B$11,C94='ჯამი (HIDE)'!$B$12,C94='ჯამი (HIDE)'!$B$13,C94='ჯამი (HIDE)'!$B$14),"",G94/D94))</f>
        <v/>
      </c>
    </row>
    <row r="95" spans="1:9">
      <c r="A95" t="s">
        <v>199</v>
      </c>
      <c r="B95" s="6"/>
      <c r="C95" s="7" t="s">
        <v>8</v>
      </c>
      <c r="D95" s="14">
        <f>სულ!D683</f>
        <v>0</v>
      </c>
      <c r="E95" s="14">
        <f>სულ!E683</f>
        <v>0</v>
      </c>
      <c r="F95" s="14">
        <v>0</v>
      </c>
      <c r="G95" s="14">
        <f t="shared" si="4"/>
        <v>0</v>
      </c>
      <c r="H95" s="14">
        <f>IF(OR(C95='ჯამი (HIDE)'!$B$11,C95='ჯამი (HIDE)'!$B$12,C95='ჯამი (HIDE)'!$B$13,C95='ჯამი (HIDE)'!$B$14),"",D95-G95)</f>
        <v>0</v>
      </c>
      <c r="I95" s="27" t="str">
        <f>IF(AND(D95=0,G95=0),"",IF(OR(C95='ჯამი (HIDE)'!$B$11,C95='ჯამი (HIDE)'!$B$12,C95='ჯამი (HIDE)'!$B$13,C95='ჯამი (HIDE)'!$B$14),"",G95/D95))</f>
        <v/>
      </c>
    </row>
    <row r="96" spans="1:9">
      <c r="A96" t="s">
        <v>199</v>
      </c>
      <c r="B96" s="6"/>
      <c r="C96" s="7" t="s">
        <v>9</v>
      </c>
      <c r="D96" s="14">
        <f>სულ!D684</f>
        <v>0</v>
      </c>
      <c r="E96" s="14">
        <f>სულ!E684</f>
        <v>0</v>
      </c>
      <c r="F96" s="14">
        <v>0</v>
      </c>
      <c r="G96" s="14">
        <f t="shared" si="4"/>
        <v>0</v>
      </c>
      <c r="H96" s="14">
        <f>IF(OR(C96='ჯამი (HIDE)'!$B$11,C96='ჯამი (HIDE)'!$B$12,C96='ჯამი (HIDE)'!$B$13,C96='ჯამი (HIDE)'!$B$14),"",D96-G96)</f>
        <v>0</v>
      </c>
      <c r="I96" s="27" t="str">
        <f>IF(AND(D96=0,G96=0),"",IF(OR(C96='ჯამი (HIDE)'!$B$11,C96='ჯამი (HIDE)'!$B$12,C96='ჯამი (HIDE)'!$B$13,C96='ჯამი (HIDE)'!$B$14),"",G96/D96))</f>
        <v/>
      </c>
    </row>
    <row r="97" spans="1:9">
      <c r="A97" t="s">
        <v>199</v>
      </c>
      <c r="B97" s="6"/>
      <c r="C97" s="7" t="s">
        <v>10</v>
      </c>
      <c r="D97" s="14">
        <f>სულ!D685</f>
        <v>0</v>
      </c>
      <c r="E97" s="14">
        <f>სულ!E685</f>
        <v>0</v>
      </c>
      <c r="F97" s="14">
        <v>0</v>
      </c>
      <c r="G97" s="14">
        <f t="shared" si="4"/>
        <v>0</v>
      </c>
      <c r="H97" s="14">
        <f>IF(OR(C97='ჯამი (HIDE)'!$B$11,C97='ჯამი (HIDE)'!$B$12,C97='ჯამი (HIDE)'!$B$13,C97='ჯამი (HIDE)'!$B$14),"",D97-G97)</f>
        <v>0</v>
      </c>
      <c r="I97" s="27" t="str">
        <f>IF(AND(D97=0,G97=0),"",IF(OR(C97='ჯამი (HIDE)'!$B$11,C97='ჯამი (HIDE)'!$B$12,C97='ჯამი (HIDE)'!$B$13,C97='ჯამი (HIDE)'!$B$14),"",G97/D97))</f>
        <v/>
      </c>
    </row>
    <row r="98" spans="1:9">
      <c r="A98" t="s">
        <v>199</v>
      </c>
      <c r="B98" s="6"/>
      <c r="C98" s="7" t="s">
        <v>11</v>
      </c>
      <c r="D98" s="14">
        <f>სულ!D686</f>
        <v>113000</v>
      </c>
      <c r="E98" s="14">
        <f>სულ!E686</f>
        <v>20348.57</v>
      </c>
      <c r="F98" s="14">
        <v>92651.43</v>
      </c>
      <c r="G98" s="14">
        <f t="shared" si="4"/>
        <v>113000</v>
      </c>
      <c r="H98" s="14">
        <f>IF(OR(C98='ჯამი (HIDE)'!$B$11,C98='ჯამი (HIDE)'!$B$12,C98='ჯამი (HIDE)'!$B$13,C98='ჯამი (HIDE)'!$B$14),"",D98-G98)</f>
        <v>0</v>
      </c>
      <c r="I98" s="27">
        <f>IF(AND(D98=0,G98=0),"",IF(OR(C98='ჯამი (HIDE)'!$B$11,C98='ჯამი (HIDE)'!$B$12,C98='ჯამი (HIDE)'!$B$13,C98='ჯამი (HIDE)'!$B$14),"",G98/D98))</f>
        <v>1</v>
      </c>
    </row>
    <row r="99" spans="1:9">
      <c r="A99" t="s">
        <v>199</v>
      </c>
      <c r="B99" s="6"/>
      <c r="C99" s="7" t="s">
        <v>12</v>
      </c>
      <c r="D99" s="14">
        <f>სულ!D687</f>
        <v>0</v>
      </c>
      <c r="E99" s="14">
        <f>სულ!E687</f>
        <v>0</v>
      </c>
      <c r="F99" s="14">
        <v>0</v>
      </c>
      <c r="G99" s="14">
        <f t="shared" si="4"/>
        <v>0</v>
      </c>
      <c r="H99" s="14">
        <f>IF(OR(C99='ჯამი (HIDE)'!$B$11,C99='ჯამი (HIDE)'!$B$12,C99='ჯამი (HIDE)'!$B$13,C99='ჯამი (HIDE)'!$B$14),"",D99-G99)</f>
        <v>0</v>
      </c>
      <c r="I99" s="27" t="str">
        <f>IF(AND(D99=0,G99=0),"",IF(OR(C99='ჯამი (HIDE)'!$B$11,C99='ჯამი (HIDE)'!$B$12,C99='ჯამი (HIDE)'!$B$13,C99='ჯამი (HIDE)'!$B$14),"",G99/D99))</f>
        <v/>
      </c>
    </row>
    <row r="100" spans="1:9">
      <c r="A100" t="s">
        <v>199</v>
      </c>
      <c r="B100" s="4"/>
      <c r="C100" s="5" t="s">
        <v>13</v>
      </c>
      <c r="D100" s="13">
        <f>სულ!D688</f>
        <v>0</v>
      </c>
      <c r="E100" s="13">
        <f>სულ!E688</f>
        <v>0</v>
      </c>
      <c r="F100" s="14">
        <v>0</v>
      </c>
      <c r="G100" s="13">
        <f t="shared" si="4"/>
        <v>0</v>
      </c>
      <c r="H100" s="13">
        <f>IF(OR(C100='ჯამი (HIDE)'!$B$11,C100='ჯამი (HIDE)'!$B$12,C100='ჯამი (HIDE)'!$B$13,C100='ჯამი (HIDE)'!$B$14),"",D100-G100)</f>
        <v>0</v>
      </c>
      <c r="I100" s="26" t="str">
        <f>IF(AND(D100=0,G100=0),"",IF(OR(C100='ჯამი (HIDE)'!$B$11,C100='ჯამი (HIDE)'!$B$12,C100='ჯამი (HIDE)'!$B$13,C100='ჯამი (HIDE)'!$B$14),"",G100/D100))</f>
        <v/>
      </c>
    </row>
    <row r="101" spans="1:9">
      <c r="A101" t="s">
        <v>199</v>
      </c>
      <c r="B101" s="4"/>
      <c r="C101" s="5" t="s">
        <v>14</v>
      </c>
      <c r="D101" s="13">
        <f>სულ!D689</f>
        <v>0</v>
      </c>
      <c r="E101" s="13">
        <f>სულ!E689</f>
        <v>0</v>
      </c>
      <c r="F101" s="14">
        <v>0</v>
      </c>
      <c r="G101" s="13">
        <f t="shared" si="4"/>
        <v>0</v>
      </c>
      <c r="H101" s="13">
        <f>IF(OR(C101='ჯამი (HIDE)'!$B$11,C101='ჯამი (HIDE)'!$B$12,C101='ჯამი (HIDE)'!$B$13,C101='ჯამი (HIDE)'!$B$14),"",D101-G101)</f>
        <v>0</v>
      </c>
      <c r="I101" s="26" t="str">
        <f>IF(AND(D101=0,G101=0),"",IF(OR(C101='ჯამი (HIDE)'!$B$11,C101='ჯამი (HIDE)'!$B$12,C101='ჯამი (HIDE)'!$B$13,C101='ჯამი (HIDE)'!$B$14),"",G101/D101))</f>
        <v/>
      </c>
    </row>
    <row r="102" spans="1:9" ht="15.75" thickBot="1">
      <c r="A102" t="s">
        <v>199</v>
      </c>
      <c r="B102" s="8"/>
      <c r="C102" s="9" t="s">
        <v>15</v>
      </c>
      <c r="D102" s="15">
        <f>სულ!D690</f>
        <v>0</v>
      </c>
      <c r="E102" s="15">
        <f>სულ!E690</f>
        <v>0</v>
      </c>
      <c r="F102" s="14">
        <v>0</v>
      </c>
      <c r="G102" s="15">
        <f t="shared" si="4"/>
        <v>0</v>
      </c>
      <c r="H102" s="15">
        <f>IF(OR(C102='ჯამი (HIDE)'!$B$11,C102='ჯამი (HIDE)'!$B$12,C102='ჯამი (HIDE)'!$B$13,C102='ჯამი (HIDE)'!$B$14),"",D102-G102)</f>
        <v>0</v>
      </c>
      <c r="I102" s="28" t="str">
        <f>IF(AND(D102=0,G102=0),"",IF(OR(C102='ჯამი (HIDE)'!$B$11,C102='ჯამი (HIDE)'!$B$12,C102='ჯამი (HIDE)'!$B$13,C102='ჯამი (HIDE)'!$B$14),"",G102/D102))</f>
        <v/>
      </c>
    </row>
    <row r="103" spans="1:9" ht="46.5" thickTop="1" thickBot="1">
      <c r="A103" t="str">
        <f t="shared" si="6"/>
        <v>a</v>
      </c>
      <c r="B103" s="2" t="s">
        <v>123</v>
      </c>
      <c r="C103" s="3" t="s">
        <v>124</v>
      </c>
      <c r="D103" s="3">
        <f>სულ!D715</f>
        <v>180000</v>
      </c>
      <c r="E103" s="3">
        <f>სულ!E715</f>
        <v>35292.800000000003</v>
      </c>
      <c r="F103" s="3">
        <f>SUM(F104,F112,F113,F114)</f>
        <v>96357.26</v>
      </c>
      <c r="G103" s="3">
        <f t="shared" si="4"/>
        <v>131650.06</v>
      </c>
      <c r="H103" s="3">
        <f>IF(OR(C103='ჯამი (HIDE)'!$B$11,C103='ჯამი (HIDE)'!$B$12,C103='ჯამი (HIDE)'!$B$13,C103='ჯამი (HIDE)'!$B$14),"",D103-G103)</f>
        <v>48349.94</v>
      </c>
      <c r="I103" s="25">
        <f>IF(AND(D103=0,G103=0),"",IF(OR(C103='ჯამი (HIDE)'!$B$11,C103='ჯამი (HIDE)'!$B$12,C103='ჯამი (HIDE)'!$B$13,C103='ჯამი (HIDE)'!$B$14),"",G103/D103))</f>
        <v>0.73138922222222225</v>
      </c>
    </row>
    <row r="104" spans="1:9" ht="15.75" thickTop="1">
      <c r="A104" t="s">
        <v>199</v>
      </c>
      <c r="B104" s="4"/>
      <c r="C104" s="5" t="s">
        <v>5</v>
      </c>
      <c r="D104" s="13">
        <f>სულ!D716</f>
        <v>180000</v>
      </c>
      <c r="E104" s="13">
        <f>სულ!E716</f>
        <v>35292.800000000003</v>
      </c>
      <c r="F104" s="13">
        <f>SUM(F105:F111)</f>
        <v>96357.26</v>
      </c>
      <c r="G104" s="13">
        <f t="shared" si="4"/>
        <v>131650.06</v>
      </c>
      <c r="H104" s="13">
        <f>IF(OR(C104='ჯამი (HIDE)'!$B$11,C104='ჯამი (HIDE)'!$B$12,C104='ჯამი (HIDE)'!$B$13,C104='ჯამი (HIDE)'!$B$14),"",D104-G104)</f>
        <v>48349.94</v>
      </c>
      <c r="I104" s="26">
        <f>IF(AND(D104=0,G104=0),"",IF(OR(C104='ჯამი (HIDE)'!$B$11,C104='ჯამი (HIDE)'!$B$12,C104='ჯამი (HIDE)'!$B$13,C104='ჯამი (HIDE)'!$B$14),"",G104/D104))</f>
        <v>0.73138922222222225</v>
      </c>
    </row>
    <row r="105" spans="1:9">
      <c r="A105" t="s">
        <v>199</v>
      </c>
      <c r="B105" s="6"/>
      <c r="C105" s="7" t="s">
        <v>6</v>
      </c>
      <c r="D105" s="14">
        <f>სულ!D717</f>
        <v>0</v>
      </c>
      <c r="E105" s="14">
        <f>სულ!E717</f>
        <v>0</v>
      </c>
      <c r="F105" s="14">
        <v>0</v>
      </c>
      <c r="G105" s="14">
        <f t="shared" si="4"/>
        <v>0</v>
      </c>
      <c r="H105" s="14">
        <f>IF(OR(C105='ჯამი (HIDE)'!$B$11,C105='ჯამი (HIDE)'!$B$12,C105='ჯამი (HIDE)'!$B$13,C105='ჯამი (HIDE)'!$B$14),"",D105-G105)</f>
        <v>0</v>
      </c>
      <c r="I105" s="27" t="str">
        <f>IF(AND(D105=0,G105=0),"",IF(OR(C105='ჯამი (HIDE)'!$B$11,C105='ჯამი (HIDE)'!$B$12,C105='ჯამი (HIDE)'!$B$13,C105='ჯამი (HIDE)'!$B$14),"",G105/D105))</f>
        <v/>
      </c>
    </row>
    <row r="106" spans="1:9">
      <c r="A106" t="s">
        <v>199</v>
      </c>
      <c r="B106" s="6"/>
      <c r="C106" s="7" t="s">
        <v>7</v>
      </c>
      <c r="D106" s="14">
        <f>სულ!D718</f>
        <v>180000</v>
      </c>
      <c r="E106" s="14">
        <f>სულ!E718</f>
        <v>35292.800000000003</v>
      </c>
      <c r="F106" s="14">
        <v>96357.26</v>
      </c>
      <c r="G106" s="14">
        <f t="shared" si="4"/>
        <v>131650.06</v>
      </c>
      <c r="H106" s="14">
        <f>IF(OR(C106='ჯამი (HIDE)'!$B$11,C106='ჯამი (HIDE)'!$B$12,C106='ჯამი (HIDE)'!$B$13,C106='ჯამი (HIDE)'!$B$14),"",D106-G106)</f>
        <v>48349.94</v>
      </c>
      <c r="I106" s="27">
        <f>IF(AND(D106=0,G106=0),"",IF(OR(C106='ჯამი (HIDE)'!$B$11,C106='ჯამი (HIDE)'!$B$12,C106='ჯამი (HIDE)'!$B$13,C106='ჯამი (HIDE)'!$B$14),"",G106/D106))</f>
        <v>0.73138922222222225</v>
      </c>
    </row>
    <row r="107" spans="1:9">
      <c r="A107" t="s">
        <v>199</v>
      </c>
      <c r="B107" s="6"/>
      <c r="C107" s="7" t="s">
        <v>8</v>
      </c>
      <c r="D107" s="14">
        <f>სულ!D719</f>
        <v>0</v>
      </c>
      <c r="E107" s="14">
        <f>სულ!E719</f>
        <v>0</v>
      </c>
      <c r="F107" s="14">
        <v>0</v>
      </c>
      <c r="G107" s="14">
        <f t="shared" si="4"/>
        <v>0</v>
      </c>
      <c r="H107" s="14">
        <f>IF(OR(C107='ჯამი (HIDE)'!$B$11,C107='ჯამი (HIDE)'!$B$12,C107='ჯამი (HIDE)'!$B$13,C107='ჯამი (HIDE)'!$B$14),"",D107-G107)</f>
        <v>0</v>
      </c>
      <c r="I107" s="27" t="str">
        <f>IF(AND(D107=0,G107=0),"",IF(OR(C107='ჯამი (HIDE)'!$B$11,C107='ჯამი (HIDE)'!$B$12,C107='ჯამი (HIDE)'!$B$13,C107='ჯამი (HIDE)'!$B$14),"",G107/D107))</f>
        <v/>
      </c>
    </row>
    <row r="108" spans="1:9">
      <c r="A108" t="s">
        <v>199</v>
      </c>
      <c r="B108" s="6"/>
      <c r="C108" s="7" t="s">
        <v>9</v>
      </c>
      <c r="D108" s="14">
        <f>სულ!D720</f>
        <v>0</v>
      </c>
      <c r="E108" s="14">
        <f>სულ!E720</f>
        <v>0</v>
      </c>
      <c r="F108" s="14">
        <v>0</v>
      </c>
      <c r="G108" s="14">
        <f t="shared" si="4"/>
        <v>0</v>
      </c>
      <c r="H108" s="14">
        <f>IF(OR(C108='ჯამი (HIDE)'!$B$11,C108='ჯამი (HIDE)'!$B$12,C108='ჯამი (HIDE)'!$B$13,C108='ჯამი (HIDE)'!$B$14),"",D108-G108)</f>
        <v>0</v>
      </c>
      <c r="I108" s="27" t="str">
        <f>IF(AND(D108=0,G108=0),"",IF(OR(C108='ჯამი (HIDE)'!$B$11,C108='ჯამი (HIDE)'!$B$12,C108='ჯამი (HIDE)'!$B$13,C108='ჯამი (HIDE)'!$B$14),"",G108/D108))</f>
        <v/>
      </c>
    </row>
    <row r="109" spans="1:9">
      <c r="A109" t="s">
        <v>199</v>
      </c>
      <c r="B109" s="6"/>
      <c r="C109" s="7" t="s">
        <v>10</v>
      </c>
      <c r="D109" s="14">
        <f>სულ!D721</f>
        <v>0</v>
      </c>
      <c r="E109" s="14">
        <f>სულ!E721</f>
        <v>0</v>
      </c>
      <c r="F109" s="14">
        <v>0</v>
      </c>
      <c r="G109" s="14">
        <f t="shared" si="4"/>
        <v>0</v>
      </c>
      <c r="H109" s="14">
        <f>IF(OR(C109='ჯამი (HIDE)'!$B$11,C109='ჯამი (HIDE)'!$B$12,C109='ჯამი (HIDE)'!$B$13,C109='ჯამი (HIDE)'!$B$14),"",D109-G109)</f>
        <v>0</v>
      </c>
      <c r="I109" s="27" t="str">
        <f>IF(AND(D109=0,G109=0),"",IF(OR(C109='ჯამი (HIDE)'!$B$11,C109='ჯამი (HIDE)'!$B$12,C109='ჯამი (HIDE)'!$B$13,C109='ჯამი (HIDE)'!$B$14),"",G109/D109))</f>
        <v/>
      </c>
    </row>
    <row r="110" spans="1:9">
      <c r="A110" t="s">
        <v>199</v>
      </c>
      <c r="B110" s="6"/>
      <c r="C110" s="7" t="s">
        <v>11</v>
      </c>
      <c r="D110" s="14">
        <f>სულ!D722</f>
        <v>0</v>
      </c>
      <c r="E110" s="14">
        <f>სულ!E722</f>
        <v>0</v>
      </c>
      <c r="F110" s="14">
        <v>0</v>
      </c>
      <c r="G110" s="14">
        <f t="shared" si="4"/>
        <v>0</v>
      </c>
      <c r="H110" s="14">
        <f>IF(OR(C110='ჯამი (HIDE)'!$B$11,C110='ჯამი (HIDE)'!$B$12,C110='ჯამი (HIDE)'!$B$13,C110='ჯამი (HIDE)'!$B$14),"",D110-G110)</f>
        <v>0</v>
      </c>
      <c r="I110" s="27" t="str">
        <f>IF(AND(D110=0,G110=0),"",IF(OR(C110='ჯამი (HIDE)'!$B$11,C110='ჯამი (HIDE)'!$B$12,C110='ჯამი (HIDE)'!$B$13,C110='ჯამი (HIDE)'!$B$14),"",G110/D110))</f>
        <v/>
      </c>
    </row>
    <row r="111" spans="1:9">
      <c r="A111" t="s">
        <v>199</v>
      </c>
      <c r="B111" s="6"/>
      <c r="C111" s="7" t="s">
        <v>12</v>
      </c>
      <c r="D111" s="14">
        <f>სულ!D723</f>
        <v>0</v>
      </c>
      <c r="E111" s="14">
        <f>სულ!E723</f>
        <v>0</v>
      </c>
      <c r="F111" s="14">
        <v>0</v>
      </c>
      <c r="G111" s="14">
        <f t="shared" si="4"/>
        <v>0</v>
      </c>
      <c r="H111" s="14">
        <f>IF(OR(C111='ჯამი (HIDE)'!$B$11,C111='ჯამი (HIDE)'!$B$12,C111='ჯამი (HIDE)'!$B$13,C111='ჯამი (HIDE)'!$B$14),"",D111-G111)</f>
        <v>0</v>
      </c>
      <c r="I111" s="27" t="str">
        <f>IF(AND(D111=0,G111=0),"",IF(OR(C111='ჯამი (HIDE)'!$B$11,C111='ჯამი (HIDE)'!$B$12,C111='ჯამი (HIDE)'!$B$13,C111='ჯამი (HIDE)'!$B$14),"",G111/D111))</f>
        <v/>
      </c>
    </row>
    <row r="112" spans="1:9">
      <c r="A112" t="s">
        <v>199</v>
      </c>
      <c r="B112" s="4"/>
      <c r="C112" s="5" t="s">
        <v>13</v>
      </c>
      <c r="D112" s="13">
        <f>სულ!D724</f>
        <v>0</v>
      </c>
      <c r="E112" s="13">
        <f>სულ!E724</f>
        <v>0</v>
      </c>
      <c r="F112" s="14">
        <v>0</v>
      </c>
      <c r="G112" s="13">
        <f t="shared" si="4"/>
        <v>0</v>
      </c>
      <c r="H112" s="13">
        <f>IF(OR(C112='ჯამი (HIDE)'!$B$11,C112='ჯამი (HIDE)'!$B$12,C112='ჯამი (HIDE)'!$B$13,C112='ჯამი (HIDE)'!$B$14),"",D112-G112)</f>
        <v>0</v>
      </c>
      <c r="I112" s="26" t="str">
        <f>IF(AND(D112=0,G112=0),"",IF(OR(C112='ჯამი (HIDE)'!$B$11,C112='ჯამი (HIDE)'!$B$12,C112='ჯამი (HIDE)'!$B$13,C112='ჯამი (HIDE)'!$B$14),"",G112/D112))</f>
        <v/>
      </c>
    </row>
    <row r="113" spans="1:9">
      <c r="A113" t="s">
        <v>199</v>
      </c>
      <c r="B113" s="4"/>
      <c r="C113" s="5" t="s">
        <v>14</v>
      </c>
      <c r="D113" s="13">
        <f>სულ!D725</f>
        <v>0</v>
      </c>
      <c r="E113" s="13">
        <f>სულ!E725</f>
        <v>0</v>
      </c>
      <c r="F113" s="14">
        <v>0</v>
      </c>
      <c r="G113" s="13">
        <f t="shared" si="4"/>
        <v>0</v>
      </c>
      <c r="H113" s="13">
        <f>IF(OR(C113='ჯამი (HIDE)'!$B$11,C113='ჯამი (HIDE)'!$B$12,C113='ჯამი (HIDE)'!$B$13,C113='ჯამი (HIDE)'!$B$14),"",D113-G113)</f>
        <v>0</v>
      </c>
      <c r="I113" s="26" t="str">
        <f>IF(AND(D113=0,G113=0),"",IF(OR(C113='ჯამი (HIDE)'!$B$11,C113='ჯამი (HIDE)'!$B$12,C113='ჯამი (HIDE)'!$B$13,C113='ჯამი (HIDE)'!$B$14),"",G113/D113))</f>
        <v/>
      </c>
    </row>
    <row r="114" spans="1:9" ht="15.75" thickBot="1">
      <c r="A114" t="s">
        <v>199</v>
      </c>
      <c r="B114" s="8"/>
      <c r="C114" s="9" t="s">
        <v>15</v>
      </c>
      <c r="D114" s="15">
        <f>სულ!D726</f>
        <v>0</v>
      </c>
      <c r="E114" s="15">
        <f>სულ!E726</f>
        <v>0</v>
      </c>
      <c r="F114" s="14">
        <v>0</v>
      </c>
      <c r="G114" s="15">
        <f t="shared" si="4"/>
        <v>0</v>
      </c>
      <c r="H114" s="15">
        <f>IF(OR(C114='ჯამი (HIDE)'!$B$11,C114='ჯამი (HIDE)'!$B$12,C114='ჯამი (HIDE)'!$B$13,C114='ჯამი (HIDE)'!$B$14),"",D114-G114)</f>
        <v>0</v>
      </c>
      <c r="I114" s="28" t="str">
        <f>IF(AND(D114=0,G114=0),"",IF(OR(C114='ჯამი (HIDE)'!$B$11,C114='ჯამი (HIDE)'!$B$12,C114='ჯამი (HIDE)'!$B$13,C114='ჯამი (HIDE)'!$B$14),"",G114/D114))</f>
        <v/>
      </c>
    </row>
    <row r="115" spans="1:9" ht="76.5" thickTop="1" thickBot="1">
      <c r="A115" t="str">
        <f t="shared" si="6"/>
        <v>a</v>
      </c>
      <c r="B115" s="2" t="s">
        <v>125</v>
      </c>
      <c r="C115" s="3" t="s">
        <v>126</v>
      </c>
      <c r="D115" s="3">
        <f>სულ!D727</f>
        <v>0</v>
      </c>
      <c r="E115" s="3">
        <f>სულ!E727</f>
        <v>0</v>
      </c>
      <c r="F115" s="3">
        <f>SUM(F116,F124,F125,F126)</f>
        <v>0</v>
      </c>
      <c r="G115" s="3">
        <f t="shared" si="4"/>
        <v>0</v>
      </c>
      <c r="H115" s="3">
        <f>IF(OR(C115='ჯამი (HIDE)'!$B$11,C115='ჯამი (HIDE)'!$B$12,C115='ჯამი (HIDE)'!$B$13,C115='ჯამი (HIDE)'!$B$14),"",D115-G115)</f>
        <v>0</v>
      </c>
      <c r="I115" s="25" t="str">
        <f>IF(AND(D115=0,G115=0),"",IF(OR(C115='ჯამი (HIDE)'!$B$11,C115='ჯამი (HIDE)'!$B$12,C115='ჯამი (HIDE)'!$B$13,C115='ჯამი (HIDE)'!$B$14),"",G115/D115))</f>
        <v/>
      </c>
    </row>
    <row r="116" spans="1:9" ht="15.75" thickTop="1">
      <c r="A116" t="s">
        <v>199</v>
      </c>
      <c r="B116" s="4"/>
      <c r="C116" s="5" t="s">
        <v>5</v>
      </c>
      <c r="D116" s="13">
        <f>სულ!D728</f>
        <v>0</v>
      </c>
      <c r="E116" s="13">
        <f>სულ!E728</f>
        <v>0</v>
      </c>
      <c r="F116" s="13">
        <f>SUM(F117:F123)</f>
        <v>0</v>
      </c>
      <c r="G116" s="13">
        <f t="shared" si="4"/>
        <v>0</v>
      </c>
      <c r="H116" s="13">
        <f>IF(OR(C116='ჯამი (HIDE)'!$B$11,C116='ჯამი (HIDE)'!$B$12,C116='ჯამი (HIDE)'!$B$13,C116='ჯამი (HIDE)'!$B$14),"",D116-G116)</f>
        <v>0</v>
      </c>
      <c r="I116" s="26" t="str">
        <f>IF(AND(D116=0,G116=0),"",IF(OR(C116='ჯამი (HIDE)'!$B$11,C116='ჯამი (HIDE)'!$B$12,C116='ჯამი (HIDE)'!$B$13,C116='ჯამი (HIDE)'!$B$14),"",G116/D116))</f>
        <v/>
      </c>
    </row>
    <row r="117" spans="1:9">
      <c r="A117" t="s">
        <v>199</v>
      </c>
      <c r="B117" s="6"/>
      <c r="C117" s="7" t="s">
        <v>6</v>
      </c>
      <c r="D117" s="14">
        <f>სულ!D729</f>
        <v>0</v>
      </c>
      <c r="E117" s="14">
        <f>სულ!E729</f>
        <v>0</v>
      </c>
      <c r="F117" s="14">
        <v>0</v>
      </c>
      <c r="G117" s="14">
        <f t="shared" si="4"/>
        <v>0</v>
      </c>
      <c r="H117" s="14">
        <f>IF(OR(C117='ჯამი (HIDE)'!$B$11,C117='ჯამი (HIDE)'!$B$12,C117='ჯამი (HIDE)'!$B$13,C117='ჯამი (HIDE)'!$B$14),"",D117-G117)</f>
        <v>0</v>
      </c>
      <c r="I117" s="27" t="str">
        <f>IF(AND(D117=0,G117=0),"",IF(OR(C117='ჯამი (HIDE)'!$B$11,C117='ჯამი (HIDE)'!$B$12,C117='ჯამი (HIDE)'!$B$13,C117='ჯამი (HIDE)'!$B$14),"",G117/D117))</f>
        <v/>
      </c>
    </row>
    <row r="118" spans="1:9">
      <c r="A118" t="s">
        <v>199</v>
      </c>
      <c r="B118" s="6"/>
      <c r="C118" s="7" t="s">
        <v>7</v>
      </c>
      <c r="D118" s="14">
        <f>სულ!D730</f>
        <v>0</v>
      </c>
      <c r="E118" s="14">
        <f>სულ!E730</f>
        <v>0</v>
      </c>
      <c r="F118" s="14">
        <v>0</v>
      </c>
      <c r="G118" s="14">
        <f t="shared" si="4"/>
        <v>0</v>
      </c>
      <c r="H118" s="14">
        <f>IF(OR(C118='ჯამი (HIDE)'!$B$11,C118='ჯამი (HIDE)'!$B$12,C118='ჯამი (HIDE)'!$B$13,C118='ჯამი (HIDE)'!$B$14),"",D118-G118)</f>
        <v>0</v>
      </c>
      <c r="I118" s="27" t="str">
        <f>IF(AND(D118=0,G118=0),"",IF(OR(C118='ჯამი (HIDE)'!$B$11,C118='ჯამი (HIDE)'!$B$12,C118='ჯამი (HIDE)'!$B$13,C118='ჯამი (HIDE)'!$B$14),"",G118/D118))</f>
        <v/>
      </c>
    </row>
    <row r="119" spans="1:9">
      <c r="A119" t="s">
        <v>199</v>
      </c>
      <c r="B119" s="6"/>
      <c r="C119" s="7" t="s">
        <v>8</v>
      </c>
      <c r="D119" s="14">
        <f>სულ!D731</f>
        <v>0</v>
      </c>
      <c r="E119" s="14">
        <f>სულ!E731</f>
        <v>0</v>
      </c>
      <c r="F119" s="14">
        <v>0</v>
      </c>
      <c r="G119" s="14">
        <f t="shared" si="4"/>
        <v>0</v>
      </c>
      <c r="H119" s="14">
        <f>IF(OR(C119='ჯამი (HIDE)'!$B$11,C119='ჯამი (HIDE)'!$B$12,C119='ჯამი (HIDE)'!$B$13,C119='ჯამი (HIDE)'!$B$14),"",D119-G119)</f>
        <v>0</v>
      </c>
      <c r="I119" s="27" t="str">
        <f>IF(AND(D119=0,G119=0),"",IF(OR(C119='ჯამი (HIDE)'!$B$11,C119='ჯამი (HIDE)'!$B$12,C119='ჯამი (HIDE)'!$B$13,C119='ჯამი (HIDE)'!$B$14),"",G119/D119))</f>
        <v/>
      </c>
    </row>
    <row r="120" spans="1:9">
      <c r="A120" t="s">
        <v>199</v>
      </c>
      <c r="B120" s="6"/>
      <c r="C120" s="7" t="s">
        <v>9</v>
      </c>
      <c r="D120" s="14">
        <f>სულ!D732</f>
        <v>0</v>
      </c>
      <c r="E120" s="14">
        <f>სულ!E732</f>
        <v>0</v>
      </c>
      <c r="F120" s="14">
        <v>0</v>
      </c>
      <c r="G120" s="14">
        <f t="shared" si="4"/>
        <v>0</v>
      </c>
      <c r="H120" s="14">
        <f>IF(OR(C120='ჯამი (HIDE)'!$B$11,C120='ჯამი (HIDE)'!$B$12,C120='ჯამი (HIDE)'!$B$13,C120='ჯამი (HIDE)'!$B$14),"",D120-G120)</f>
        <v>0</v>
      </c>
      <c r="I120" s="27" t="str">
        <f>IF(AND(D120=0,G120=0),"",IF(OR(C120='ჯამი (HIDE)'!$B$11,C120='ჯამი (HIDE)'!$B$12,C120='ჯამი (HIDE)'!$B$13,C120='ჯამი (HIDE)'!$B$14),"",G120/D120))</f>
        <v/>
      </c>
    </row>
    <row r="121" spans="1:9">
      <c r="A121" t="s">
        <v>199</v>
      </c>
      <c r="B121" s="6"/>
      <c r="C121" s="7" t="s">
        <v>10</v>
      </c>
      <c r="D121" s="14">
        <f>სულ!D733</f>
        <v>0</v>
      </c>
      <c r="E121" s="14">
        <f>სულ!E733</f>
        <v>0</v>
      </c>
      <c r="F121" s="14">
        <v>0</v>
      </c>
      <c r="G121" s="14">
        <f t="shared" si="4"/>
        <v>0</v>
      </c>
      <c r="H121" s="14">
        <f>IF(OR(C121='ჯამი (HIDE)'!$B$11,C121='ჯამი (HIDE)'!$B$12,C121='ჯამი (HIDE)'!$B$13,C121='ჯამი (HIDE)'!$B$14),"",D121-G121)</f>
        <v>0</v>
      </c>
      <c r="I121" s="27" t="str">
        <f>IF(AND(D121=0,G121=0),"",IF(OR(C121='ჯამი (HIDE)'!$B$11,C121='ჯამი (HIDE)'!$B$12,C121='ჯამი (HIDE)'!$B$13,C121='ჯამი (HIDE)'!$B$14),"",G121/D121))</f>
        <v/>
      </c>
    </row>
    <row r="122" spans="1:9">
      <c r="A122" t="s">
        <v>199</v>
      </c>
      <c r="B122" s="6"/>
      <c r="C122" s="7" t="s">
        <v>11</v>
      </c>
      <c r="D122" s="14">
        <f>სულ!D734</f>
        <v>0</v>
      </c>
      <c r="E122" s="14">
        <f>სულ!E734</f>
        <v>0</v>
      </c>
      <c r="F122" s="14">
        <v>0</v>
      </c>
      <c r="G122" s="14">
        <f t="shared" si="4"/>
        <v>0</v>
      </c>
      <c r="H122" s="14">
        <f>IF(OR(C122='ჯამი (HIDE)'!$B$11,C122='ჯამი (HIDE)'!$B$12,C122='ჯამი (HIDE)'!$B$13,C122='ჯამი (HIDE)'!$B$14),"",D122-G122)</f>
        <v>0</v>
      </c>
      <c r="I122" s="27" t="str">
        <f>IF(AND(D122=0,G122=0),"",IF(OR(C122='ჯამი (HIDE)'!$B$11,C122='ჯამი (HIDE)'!$B$12,C122='ჯამი (HIDE)'!$B$13,C122='ჯამი (HIDE)'!$B$14),"",G122/D122))</f>
        <v/>
      </c>
    </row>
    <row r="123" spans="1:9">
      <c r="A123" t="s">
        <v>199</v>
      </c>
      <c r="B123" s="6"/>
      <c r="C123" s="7" t="s">
        <v>12</v>
      </c>
      <c r="D123" s="14">
        <f>სულ!D735</f>
        <v>0</v>
      </c>
      <c r="E123" s="14">
        <f>სულ!E735</f>
        <v>0</v>
      </c>
      <c r="F123" s="14">
        <v>0</v>
      </c>
      <c r="G123" s="14">
        <f t="shared" si="4"/>
        <v>0</v>
      </c>
      <c r="H123" s="14">
        <f>IF(OR(C123='ჯამი (HIDE)'!$B$11,C123='ჯამი (HIDE)'!$B$12,C123='ჯამი (HIDE)'!$B$13,C123='ჯამი (HIDE)'!$B$14),"",D123-G123)</f>
        <v>0</v>
      </c>
      <c r="I123" s="27" t="str">
        <f>IF(AND(D123=0,G123=0),"",IF(OR(C123='ჯამი (HIDE)'!$B$11,C123='ჯამი (HIDE)'!$B$12,C123='ჯამი (HIDE)'!$B$13,C123='ჯამი (HIDE)'!$B$14),"",G123/D123))</f>
        <v/>
      </c>
    </row>
    <row r="124" spans="1:9">
      <c r="A124" t="s">
        <v>199</v>
      </c>
      <c r="B124" s="4"/>
      <c r="C124" s="5" t="s">
        <v>13</v>
      </c>
      <c r="D124" s="13">
        <f>სულ!D736</f>
        <v>0</v>
      </c>
      <c r="E124" s="13">
        <f>სულ!E736</f>
        <v>0</v>
      </c>
      <c r="F124" s="14">
        <v>0</v>
      </c>
      <c r="G124" s="13">
        <f t="shared" si="4"/>
        <v>0</v>
      </c>
      <c r="H124" s="13">
        <f>IF(OR(C124='ჯამი (HIDE)'!$B$11,C124='ჯამი (HIDE)'!$B$12,C124='ჯამი (HIDE)'!$B$13,C124='ჯამი (HIDE)'!$B$14),"",D124-G124)</f>
        <v>0</v>
      </c>
      <c r="I124" s="26" t="str">
        <f>IF(AND(D124=0,G124=0),"",IF(OR(C124='ჯამი (HIDE)'!$B$11,C124='ჯამი (HIDE)'!$B$12,C124='ჯამი (HIDE)'!$B$13,C124='ჯამი (HIDE)'!$B$14),"",G124/D124))</f>
        <v/>
      </c>
    </row>
    <row r="125" spans="1:9">
      <c r="A125" t="s">
        <v>199</v>
      </c>
      <c r="B125" s="4"/>
      <c r="C125" s="5" t="s">
        <v>14</v>
      </c>
      <c r="D125" s="13">
        <f>სულ!D737</f>
        <v>0</v>
      </c>
      <c r="E125" s="13">
        <f>სულ!E737</f>
        <v>0</v>
      </c>
      <c r="F125" s="14">
        <v>0</v>
      </c>
      <c r="G125" s="13">
        <f t="shared" si="4"/>
        <v>0</v>
      </c>
      <c r="H125" s="13">
        <f>IF(OR(C125='ჯამი (HIDE)'!$B$11,C125='ჯამი (HIDE)'!$B$12,C125='ჯამი (HIDE)'!$B$13,C125='ჯამი (HIDE)'!$B$14),"",D125-G125)</f>
        <v>0</v>
      </c>
      <c r="I125" s="26" t="str">
        <f>IF(AND(D125=0,G125=0),"",IF(OR(C125='ჯამი (HIDE)'!$B$11,C125='ჯამი (HIDE)'!$B$12,C125='ჯამი (HIDE)'!$B$13,C125='ჯამი (HIDE)'!$B$14),"",G125/D125))</f>
        <v/>
      </c>
    </row>
    <row r="126" spans="1:9" ht="15.75" thickBot="1">
      <c r="A126" t="s">
        <v>199</v>
      </c>
      <c r="B126" s="8"/>
      <c r="C126" s="9" t="s">
        <v>15</v>
      </c>
      <c r="D126" s="15">
        <f>სულ!D738</f>
        <v>0</v>
      </c>
      <c r="E126" s="15">
        <f>სულ!E738</f>
        <v>0</v>
      </c>
      <c r="F126" s="14">
        <v>0</v>
      </c>
      <c r="G126" s="15">
        <f t="shared" si="4"/>
        <v>0</v>
      </c>
      <c r="H126" s="15">
        <f>IF(OR(C126='ჯამი (HIDE)'!$B$11,C126='ჯამი (HIDE)'!$B$12,C126='ჯამი (HIDE)'!$B$13,C126='ჯამი (HIDE)'!$B$14),"",D126-G126)</f>
        <v>0</v>
      </c>
      <c r="I126" s="28" t="str">
        <f>IF(AND(D126=0,G126=0),"",IF(OR(C126='ჯამი (HIDE)'!$B$11,C126='ჯამი (HIDE)'!$B$12,C126='ჯამი (HIDE)'!$B$13,C126='ჯამი (HIDE)'!$B$14),"",G126/D126))</f>
        <v/>
      </c>
    </row>
    <row r="127" spans="1:9" ht="46.5" thickTop="1" thickBot="1">
      <c r="A127" t="str">
        <f t="shared" si="6"/>
        <v>a</v>
      </c>
      <c r="B127" s="2" t="s">
        <v>130</v>
      </c>
      <c r="C127" s="3" t="s">
        <v>131</v>
      </c>
      <c r="D127" s="3">
        <f>სულ!D763</f>
        <v>58200</v>
      </c>
      <c r="E127" s="3">
        <f>სულ!E763</f>
        <v>4195</v>
      </c>
      <c r="F127" s="3">
        <f>SUM(F128,F136,F137,F138)</f>
        <v>8390</v>
      </c>
      <c r="G127" s="3">
        <f t="shared" si="4"/>
        <v>12585</v>
      </c>
      <c r="H127" s="3">
        <f>IF(OR(C127='ჯამი (HIDE)'!$B$11,C127='ჯამი (HIDE)'!$B$12,C127='ჯამი (HIDE)'!$B$13,C127='ჯამი (HIDE)'!$B$14),"",D127-G127)</f>
        <v>45615</v>
      </c>
      <c r="I127" s="25">
        <f>IF(AND(D127=0,G127=0),"",IF(OR(C127='ჯამი (HIDE)'!$B$11,C127='ჯამი (HIDE)'!$B$12,C127='ჯამი (HIDE)'!$B$13,C127='ჯამი (HIDE)'!$B$14),"",G127/D127))</f>
        <v>0.21623711340206186</v>
      </c>
    </row>
    <row r="128" spans="1:9" ht="15.75" thickTop="1">
      <c r="A128" t="s">
        <v>199</v>
      </c>
      <c r="B128" s="4"/>
      <c r="C128" s="5" t="s">
        <v>5</v>
      </c>
      <c r="D128" s="13">
        <f>სულ!D764</f>
        <v>58200</v>
      </c>
      <c r="E128" s="13">
        <f>სულ!E764</f>
        <v>4195</v>
      </c>
      <c r="F128" s="13">
        <f>SUM(F129:F135)</f>
        <v>8390</v>
      </c>
      <c r="G128" s="13">
        <f t="shared" si="4"/>
        <v>12585</v>
      </c>
      <c r="H128" s="13">
        <f>IF(OR(C128='ჯამი (HIDE)'!$B$11,C128='ჯამი (HIDE)'!$B$12,C128='ჯამი (HIDE)'!$B$13,C128='ჯამი (HIDE)'!$B$14),"",D128-G128)</f>
        <v>45615</v>
      </c>
      <c r="I128" s="26">
        <f>IF(AND(D128=0,G128=0),"",IF(OR(C128='ჯამი (HIDE)'!$B$11,C128='ჯამი (HIDE)'!$B$12,C128='ჯამი (HIDE)'!$B$13,C128='ჯამი (HIDE)'!$B$14),"",G128/D128))</f>
        <v>0.21623711340206186</v>
      </c>
    </row>
    <row r="129" spans="1:9">
      <c r="A129" t="s">
        <v>199</v>
      </c>
      <c r="B129" s="6"/>
      <c r="C129" s="7" t="s">
        <v>6</v>
      </c>
      <c r="D129" s="14">
        <f>სულ!D765</f>
        <v>0</v>
      </c>
      <c r="E129" s="14">
        <f>სულ!E765</f>
        <v>0</v>
      </c>
      <c r="F129" s="14">
        <v>0</v>
      </c>
      <c r="G129" s="14">
        <f t="shared" si="4"/>
        <v>0</v>
      </c>
      <c r="H129" s="14">
        <f>IF(OR(C129='ჯამი (HIDE)'!$B$11,C129='ჯამი (HIDE)'!$B$12,C129='ჯამი (HIDE)'!$B$13,C129='ჯამი (HIDE)'!$B$14),"",D129-G129)</f>
        <v>0</v>
      </c>
      <c r="I129" s="27" t="str">
        <f>IF(AND(D129=0,G129=0),"",IF(OR(C129='ჯამი (HIDE)'!$B$11,C129='ჯამი (HIDE)'!$B$12,C129='ჯამი (HIDE)'!$B$13,C129='ჯამი (HIDE)'!$B$14),"",G129/D129))</f>
        <v/>
      </c>
    </row>
    <row r="130" spans="1:9">
      <c r="A130" t="s">
        <v>199</v>
      </c>
      <c r="B130" s="6"/>
      <c r="C130" s="7" t="s">
        <v>7</v>
      </c>
      <c r="D130" s="14">
        <f>სულ!D766</f>
        <v>12700</v>
      </c>
      <c r="E130" s="14">
        <f>სულ!E766</f>
        <v>4195</v>
      </c>
      <c r="F130" s="14">
        <v>8390</v>
      </c>
      <c r="G130" s="14">
        <f t="shared" si="4"/>
        <v>12585</v>
      </c>
      <c r="H130" s="14">
        <f>IF(OR(C130='ჯამი (HIDE)'!$B$11,C130='ჯამი (HIDE)'!$B$12,C130='ჯამი (HIDE)'!$B$13,C130='ჯამი (HIDE)'!$B$14),"",D130-G130)</f>
        <v>115</v>
      </c>
      <c r="I130" s="27">
        <f>IF(AND(D130=0,G130=0),"",IF(OR(C130='ჯამი (HIDE)'!$B$11,C130='ჯამი (HIDE)'!$B$12,C130='ჯამი (HIDE)'!$B$13,C130='ჯამი (HIDE)'!$B$14),"",G130/D130))</f>
        <v>0.99094488188976382</v>
      </c>
    </row>
    <row r="131" spans="1:9">
      <c r="A131" t="s">
        <v>199</v>
      </c>
      <c r="B131" s="6"/>
      <c r="C131" s="7" t="s">
        <v>8</v>
      </c>
      <c r="D131" s="14">
        <f>სულ!D767</f>
        <v>0</v>
      </c>
      <c r="E131" s="14">
        <f>სულ!E767</f>
        <v>0</v>
      </c>
      <c r="F131" s="14">
        <v>0</v>
      </c>
      <c r="G131" s="14">
        <f t="shared" si="4"/>
        <v>0</v>
      </c>
      <c r="H131" s="14">
        <f>IF(OR(C131='ჯამი (HIDE)'!$B$11,C131='ჯამი (HIDE)'!$B$12,C131='ჯამი (HIDE)'!$B$13,C131='ჯამი (HIDE)'!$B$14),"",D131-G131)</f>
        <v>0</v>
      </c>
      <c r="I131" s="27" t="str">
        <f>IF(AND(D131=0,G131=0),"",IF(OR(C131='ჯამი (HIDE)'!$B$11,C131='ჯამი (HIDE)'!$B$12,C131='ჯამი (HIDE)'!$B$13,C131='ჯამი (HIDE)'!$B$14),"",G131/D131))</f>
        <v/>
      </c>
    </row>
    <row r="132" spans="1:9">
      <c r="A132" t="s">
        <v>199</v>
      </c>
      <c r="B132" s="6"/>
      <c r="C132" s="7" t="s">
        <v>9</v>
      </c>
      <c r="D132" s="14">
        <f>სულ!D768</f>
        <v>0</v>
      </c>
      <c r="E132" s="14">
        <f>სულ!E768</f>
        <v>0</v>
      </c>
      <c r="F132" s="14">
        <v>0</v>
      </c>
      <c r="G132" s="14">
        <f t="shared" ref="G132:G150" si="7">E132+F132</f>
        <v>0</v>
      </c>
      <c r="H132" s="14">
        <f>IF(OR(C132='ჯამი (HIDE)'!$B$11,C132='ჯამი (HIDE)'!$B$12,C132='ჯამი (HIDE)'!$B$13,C132='ჯამი (HIDE)'!$B$14),"",D132-G132)</f>
        <v>0</v>
      </c>
      <c r="I132" s="27" t="str">
        <f>IF(AND(D132=0,G132=0),"",IF(OR(C132='ჯამი (HIDE)'!$B$11,C132='ჯამი (HIDE)'!$B$12,C132='ჯამი (HIDE)'!$B$13,C132='ჯამი (HIDE)'!$B$14),"",G132/D132))</f>
        <v/>
      </c>
    </row>
    <row r="133" spans="1:9">
      <c r="A133" t="s">
        <v>199</v>
      </c>
      <c r="B133" s="6"/>
      <c r="C133" s="7" t="s">
        <v>10</v>
      </c>
      <c r="D133" s="14">
        <f>სულ!D769</f>
        <v>0</v>
      </c>
      <c r="E133" s="14">
        <f>სულ!E769</f>
        <v>0</v>
      </c>
      <c r="F133" s="14">
        <v>0</v>
      </c>
      <c r="G133" s="14">
        <f t="shared" si="7"/>
        <v>0</v>
      </c>
      <c r="H133" s="14">
        <f>IF(OR(C133='ჯამი (HIDE)'!$B$11,C133='ჯამი (HIDE)'!$B$12,C133='ჯამი (HIDE)'!$B$13,C133='ჯამი (HIDE)'!$B$14),"",D133-G133)</f>
        <v>0</v>
      </c>
      <c r="I133" s="27" t="str">
        <f>IF(AND(D133=0,G133=0),"",IF(OR(C133='ჯამი (HIDE)'!$B$11,C133='ჯამი (HIDE)'!$B$12,C133='ჯამი (HIDE)'!$B$13,C133='ჯამი (HIDE)'!$B$14),"",G133/D133))</f>
        <v/>
      </c>
    </row>
    <row r="134" spans="1:9">
      <c r="A134" t="s">
        <v>199</v>
      </c>
      <c r="B134" s="6"/>
      <c r="C134" s="7" t="s">
        <v>11</v>
      </c>
      <c r="D134" s="14">
        <f>სულ!D770</f>
        <v>45500</v>
      </c>
      <c r="E134" s="14">
        <f>სულ!E770</f>
        <v>0</v>
      </c>
      <c r="F134" s="14">
        <v>0</v>
      </c>
      <c r="G134" s="14">
        <f t="shared" si="7"/>
        <v>0</v>
      </c>
      <c r="H134" s="14">
        <f>IF(OR(C134='ჯამი (HIDE)'!$B$11,C134='ჯამი (HIDE)'!$B$12,C134='ჯამი (HIDE)'!$B$13,C134='ჯამი (HIDE)'!$B$14),"",D134-G134)</f>
        <v>45500</v>
      </c>
      <c r="I134" s="27">
        <f>IF(AND(D134=0,G134=0),"",IF(OR(C134='ჯამი (HIDE)'!$B$11,C134='ჯამი (HIDE)'!$B$12,C134='ჯამი (HIDE)'!$B$13,C134='ჯამი (HIDE)'!$B$14),"",G134/D134))</f>
        <v>0</v>
      </c>
    </row>
    <row r="135" spans="1:9">
      <c r="A135" t="s">
        <v>199</v>
      </c>
      <c r="B135" s="6"/>
      <c r="C135" s="7" t="s">
        <v>12</v>
      </c>
      <c r="D135" s="14">
        <f>სულ!D771</f>
        <v>0</v>
      </c>
      <c r="E135" s="14">
        <f>სულ!E771</f>
        <v>0</v>
      </c>
      <c r="F135" s="14">
        <v>0</v>
      </c>
      <c r="G135" s="14">
        <f t="shared" si="7"/>
        <v>0</v>
      </c>
      <c r="H135" s="14">
        <f>IF(OR(C135='ჯამი (HIDE)'!$B$11,C135='ჯამი (HIDE)'!$B$12,C135='ჯამი (HIDE)'!$B$13,C135='ჯამი (HIDE)'!$B$14),"",D135-G135)</f>
        <v>0</v>
      </c>
      <c r="I135" s="27" t="str">
        <f>IF(AND(D135=0,G135=0),"",IF(OR(C135='ჯამი (HIDE)'!$B$11,C135='ჯამი (HIDE)'!$B$12,C135='ჯამი (HIDE)'!$B$13,C135='ჯამი (HIDE)'!$B$14),"",G135/D135))</f>
        <v/>
      </c>
    </row>
    <row r="136" spans="1:9">
      <c r="A136" t="s">
        <v>199</v>
      </c>
      <c r="B136" s="4"/>
      <c r="C136" s="5" t="s">
        <v>13</v>
      </c>
      <c r="D136" s="13">
        <f>სულ!D772</f>
        <v>0</v>
      </c>
      <c r="E136" s="13">
        <f>სულ!E772</f>
        <v>0</v>
      </c>
      <c r="F136" s="14">
        <v>0</v>
      </c>
      <c r="G136" s="13">
        <f t="shared" si="7"/>
        <v>0</v>
      </c>
      <c r="H136" s="13">
        <f>IF(OR(C136='ჯამი (HIDE)'!$B$11,C136='ჯამი (HIDE)'!$B$12,C136='ჯამი (HIDE)'!$B$13,C136='ჯამი (HIDE)'!$B$14),"",D136-G136)</f>
        <v>0</v>
      </c>
      <c r="I136" s="26" t="str">
        <f>IF(AND(D136=0,G136=0),"",IF(OR(C136='ჯამი (HIDE)'!$B$11,C136='ჯამი (HIDE)'!$B$12,C136='ჯამი (HIDE)'!$B$13,C136='ჯამი (HIDE)'!$B$14),"",G136/D136))</f>
        <v/>
      </c>
    </row>
    <row r="137" spans="1:9">
      <c r="A137" t="s">
        <v>199</v>
      </c>
      <c r="B137" s="4"/>
      <c r="C137" s="5" t="s">
        <v>14</v>
      </c>
      <c r="D137" s="13">
        <f>სულ!D773</f>
        <v>0</v>
      </c>
      <c r="E137" s="13">
        <f>სულ!E773</f>
        <v>0</v>
      </c>
      <c r="F137" s="14">
        <v>0</v>
      </c>
      <c r="G137" s="13">
        <f t="shared" si="7"/>
        <v>0</v>
      </c>
      <c r="H137" s="13">
        <f>IF(OR(C137='ჯამი (HIDE)'!$B$11,C137='ჯამი (HIDE)'!$B$12,C137='ჯამი (HIDE)'!$B$13,C137='ჯამი (HIDE)'!$B$14),"",D137-G137)</f>
        <v>0</v>
      </c>
      <c r="I137" s="26" t="str">
        <f>IF(AND(D137=0,G137=0),"",IF(OR(C137='ჯამი (HIDE)'!$B$11,C137='ჯამი (HIDE)'!$B$12,C137='ჯამი (HIDE)'!$B$13,C137='ჯამი (HIDE)'!$B$14),"",G137/D137))</f>
        <v/>
      </c>
    </row>
    <row r="138" spans="1:9" ht="15.75" thickBot="1">
      <c r="A138" t="s">
        <v>199</v>
      </c>
      <c r="B138" s="8"/>
      <c r="C138" s="9" t="s">
        <v>15</v>
      </c>
      <c r="D138" s="15">
        <f>სულ!D774</f>
        <v>0</v>
      </c>
      <c r="E138" s="15">
        <f>სულ!E774</f>
        <v>0</v>
      </c>
      <c r="F138" s="14">
        <v>0</v>
      </c>
      <c r="G138" s="15">
        <f t="shared" si="7"/>
        <v>0</v>
      </c>
      <c r="H138" s="15">
        <f>IF(OR(C138='ჯამი (HIDE)'!$B$11,C138='ჯამი (HIDE)'!$B$12,C138='ჯამი (HIDE)'!$B$13,C138='ჯამი (HIDE)'!$B$14),"",D138-G138)</f>
        <v>0</v>
      </c>
      <c r="I138" s="28" t="str">
        <f>IF(AND(D138=0,G138=0),"",IF(OR(C138='ჯამი (HIDE)'!$B$11,C138='ჯამი (HIDE)'!$B$12,C138='ჯამი (HIDE)'!$B$13,C138='ჯამი (HIDE)'!$B$14),"",G138/D138))</f>
        <v/>
      </c>
    </row>
    <row r="139" spans="1:9" ht="31.5" customHeight="1" thickTop="1" thickBot="1">
      <c r="A139" t="str">
        <f t="shared" si="6"/>
        <v>a</v>
      </c>
      <c r="B139" s="2" t="s">
        <v>134</v>
      </c>
      <c r="C139" s="3" t="s">
        <v>135</v>
      </c>
      <c r="D139" s="3">
        <f>სულ!D787</f>
        <v>50000</v>
      </c>
      <c r="E139" s="3">
        <f>სულ!E787</f>
        <v>0</v>
      </c>
      <c r="F139" s="3">
        <f>SUM(F140,F148,F149,F150)</f>
        <v>30000</v>
      </c>
      <c r="G139" s="3">
        <f t="shared" si="7"/>
        <v>30000</v>
      </c>
      <c r="H139" s="3">
        <f>IF(OR(C139='ჯამი (HIDE)'!$B$11,C139='ჯამი (HIDE)'!$B$12,C139='ჯამი (HIDE)'!$B$13,C139='ჯამი (HIDE)'!$B$14),"",D139-G139)</f>
        <v>20000</v>
      </c>
      <c r="I139" s="25">
        <f>IF(AND(D139=0,G139=0),"",IF(OR(C139='ჯამი (HIDE)'!$B$11,C139='ჯამი (HIDE)'!$B$12,C139='ჯამი (HIDE)'!$B$13,C139='ჯამი (HIDE)'!$B$14),"",G139/D139))</f>
        <v>0.6</v>
      </c>
    </row>
    <row r="140" spans="1:9" ht="15.75" thickTop="1">
      <c r="A140" t="s">
        <v>199</v>
      </c>
      <c r="B140" s="4"/>
      <c r="C140" s="5" t="s">
        <v>5</v>
      </c>
      <c r="D140" s="13">
        <f>სულ!D788</f>
        <v>50000</v>
      </c>
      <c r="E140" s="13">
        <f>სულ!E788</f>
        <v>0</v>
      </c>
      <c r="F140" s="13">
        <f>SUM(F141:F147)</f>
        <v>30000</v>
      </c>
      <c r="G140" s="13">
        <f t="shared" si="7"/>
        <v>30000</v>
      </c>
      <c r="H140" s="13">
        <f>IF(OR(C140='ჯამი (HIDE)'!$B$11,C140='ჯამი (HIDE)'!$B$12,C140='ჯამი (HIDE)'!$B$13,C140='ჯამი (HIDE)'!$B$14),"",D140-G140)</f>
        <v>20000</v>
      </c>
      <c r="I140" s="26">
        <f>IF(AND(D140=0,G140=0),"",IF(OR(C140='ჯამი (HIDE)'!$B$11,C140='ჯამი (HIDE)'!$B$12,C140='ჯამი (HIDE)'!$B$13,C140='ჯამი (HIDE)'!$B$14),"",G140/D140))</f>
        <v>0.6</v>
      </c>
    </row>
    <row r="141" spans="1:9">
      <c r="A141" t="s">
        <v>199</v>
      </c>
      <c r="B141" s="6"/>
      <c r="C141" s="7" t="s">
        <v>6</v>
      </c>
      <c r="D141" s="14">
        <f>სულ!D789</f>
        <v>0</v>
      </c>
      <c r="E141" s="14">
        <f>სულ!E789</f>
        <v>0</v>
      </c>
      <c r="F141" s="14">
        <v>0</v>
      </c>
      <c r="G141" s="14">
        <f t="shared" si="7"/>
        <v>0</v>
      </c>
      <c r="H141" s="14">
        <f>IF(OR(C141='ჯამი (HIDE)'!$B$11,C141='ჯამი (HIDE)'!$B$12,C141='ჯამი (HIDE)'!$B$13,C141='ჯამი (HIDE)'!$B$14),"",D141-G141)</f>
        <v>0</v>
      </c>
      <c r="I141" s="27" t="str">
        <f>IF(AND(D141=0,G141=0),"",IF(OR(C141='ჯამი (HIDE)'!$B$11,C141='ჯამი (HIDE)'!$B$12,C141='ჯამი (HIDE)'!$B$13,C141='ჯამი (HIDE)'!$B$14),"",G141/D141))</f>
        <v/>
      </c>
    </row>
    <row r="142" spans="1:9">
      <c r="A142" t="s">
        <v>199</v>
      </c>
      <c r="B142" s="6"/>
      <c r="C142" s="7" t="s">
        <v>7</v>
      </c>
      <c r="D142" s="14">
        <f>სულ!D790</f>
        <v>50000</v>
      </c>
      <c r="E142" s="14">
        <f>სულ!E790</f>
        <v>0</v>
      </c>
      <c r="F142" s="14">
        <v>30000</v>
      </c>
      <c r="G142" s="14">
        <f t="shared" si="7"/>
        <v>30000</v>
      </c>
      <c r="H142" s="14">
        <f>IF(OR(C142='ჯამი (HIDE)'!$B$11,C142='ჯამი (HIDE)'!$B$12,C142='ჯამი (HIDE)'!$B$13,C142='ჯამი (HIDE)'!$B$14),"",D142-G142)</f>
        <v>20000</v>
      </c>
      <c r="I142" s="27">
        <f>IF(AND(D142=0,G142=0),"",IF(OR(C142='ჯამი (HIDE)'!$B$11,C142='ჯამი (HIDE)'!$B$12,C142='ჯამი (HIDE)'!$B$13,C142='ჯამი (HIDE)'!$B$14),"",G142/D142))</f>
        <v>0.6</v>
      </c>
    </row>
    <row r="143" spans="1:9">
      <c r="A143" t="s">
        <v>199</v>
      </c>
      <c r="B143" s="6"/>
      <c r="C143" s="7" t="s">
        <v>8</v>
      </c>
      <c r="D143" s="14">
        <f>სულ!D791</f>
        <v>0</v>
      </c>
      <c r="E143" s="14">
        <f>სულ!E791</f>
        <v>0</v>
      </c>
      <c r="F143" s="14">
        <v>0</v>
      </c>
      <c r="G143" s="14">
        <f t="shared" si="7"/>
        <v>0</v>
      </c>
      <c r="H143" s="14">
        <f>IF(OR(C143='ჯამი (HIDE)'!$B$11,C143='ჯამი (HIDE)'!$B$12,C143='ჯამი (HIDE)'!$B$13,C143='ჯამი (HIDE)'!$B$14),"",D143-G143)</f>
        <v>0</v>
      </c>
      <c r="I143" s="27" t="str">
        <f>IF(AND(D143=0,G143=0),"",IF(OR(C143='ჯამი (HIDE)'!$B$11,C143='ჯამი (HIDE)'!$B$12,C143='ჯამი (HIDE)'!$B$13,C143='ჯამი (HIDE)'!$B$14),"",G143/D143))</f>
        <v/>
      </c>
    </row>
    <row r="144" spans="1:9">
      <c r="A144" t="s">
        <v>199</v>
      </c>
      <c r="B144" s="6"/>
      <c r="C144" s="7" t="s">
        <v>9</v>
      </c>
      <c r="D144" s="14">
        <f>სულ!D792</f>
        <v>0</v>
      </c>
      <c r="E144" s="14">
        <f>სულ!E792</f>
        <v>0</v>
      </c>
      <c r="F144" s="14">
        <v>0</v>
      </c>
      <c r="G144" s="14">
        <f t="shared" si="7"/>
        <v>0</v>
      </c>
      <c r="H144" s="14">
        <f>IF(OR(C144='ჯამი (HIDE)'!$B$11,C144='ჯამი (HIDE)'!$B$12,C144='ჯამი (HIDE)'!$B$13,C144='ჯამი (HIDE)'!$B$14),"",D144-G144)</f>
        <v>0</v>
      </c>
      <c r="I144" s="27" t="str">
        <f>IF(AND(D144=0,G144=0),"",IF(OR(C144='ჯამი (HIDE)'!$B$11,C144='ჯამი (HIDE)'!$B$12,C144='ჯამი (HIDE)'!$B$13,C144='ჯამი (HIDE)'!$B$14),"",G144/D144))</f>
        <v/>
      </c>
    </row>
    <row r="145" spans="1:9">
      <c r="A145" t="s">
        <v>199</v>
      </c>
      <c r="B145" s="6"/>
      <c r="C145" s="7" t="s">
        <v>10</v>
      </c>
      <c r="D145" s="14">
        <f>სულ!D793</f>
        <v>0</v>
      </c>
      <c r="E145" s="14">
        <f>სულ!E793</f>
        <v>0</v>
      </c>
      <c r="F145" s="14">
        <v>0</v>
      </c>
      <c r="G145" s="14">
        <f t="shared" si="7"/>
        <v>0</v>
      </c>
      <c r="H145" s="14">
        <f>IF(OR(C145='ჯამი (HIDE)'!$B$11,C145='ჯამი (HIDE)'!$B$12,C145='ჯამი (HIDE)'!$B$13,C145='ჯამი (HIDE)'!$B$14),"",D145-G145)</f>
        <v>0</v>
      </c>
      <c r="I145" s="27" t="str">
        <f>IF(AND(D145=0,G145=0),"",IF(OR(C145='ჯამი (HIDE)'!$B$11,C145='ჯამი (HIDE)'!$B$12,C145='ჯამი (HIDE)'!$B$13,C145='ჯამი (HIDE)'!$B$14),"",G145/D145))</f>
        <v/>
      </c>
    </row>
    <row r="146" spans="1:9">
      <c r="A146" t="s">
        <v>199</v>
      </c>
      <c r="B146" s="6"/>
      <c r="C146" s="7" t="s">
        <v>11</v>
      </c>
      <c r="D146" s="14">
        <f>სულ!D794</f>
        <v>0</v>
      </c>
      <c r="E146" s="14">
        <f>სულ!E794</f>
        <v>0</v>
      </c>
      <c r="F146" s="14">
        <v>0</v>
      </c>
      <c r="G146" s="14">
        <f t="shared" si="7"/>
        <v>0</v>
      </c>
      <c r="H146" s="14">
        <f>IF(OR(C146='ჯამი (HIDE)'!$B$11,C146='ჯამი (HIDE)'!$B$12,C146='ჯამი (HIDE)'!$B$13,C146='ჯამი (HIDE)'!$B$14),"",D146-G146)</f>
        <v>0</v>
      </c>
      <c r="I146" s="27" t="str">
        <f>IF(AND(D146=0,G146=0),"",IF(OR(C146='ჯამი (HIDE)'!$B$11,C146='ჯამი (HIDE)'!$B$12,C146='ჯამი (HIDE)'!$B$13,C146='ჯამი (HIDE)'!$B$14),"",G146/D146))</f>
        <v/>
      </c>
    </row>
    <row r="147" spans="1:9">
      <c r="A147" t="s">
        <v>199</v>
      </c>
      <c r="B147" s="6"/>
      <c r="C147" s="7" t="s">
        <v>12</v>
      </c>
      <c r="D147" s="14">
        <f>სულ!D795</f>
        <v>0</v>
      </c>
      <c r="E147" s="14">
        <f>სულ!E795</f>
        <v>0</v>
      </c>
      <c r="F147" s="14">
        <v>0</v>
      </c>
      <c r="G147" s="14">
        <f t="shared" si="7"/>
        <v>0</v>
      </c>
      <c r="H147" s="14">
        <f>IF(OR(C147='ჯამი (HIDE)'!$B$11,C147='ჯამი (HIDE)'!$B$12,C147='ჯამი (HIDE)'!$B$13,C147='ჯამი (HIDE)'!$B$14),"",D147-G147)</f>
        <v>0</v>
      </c>
      <c r="I147" s="27" t="str">
        <f>IF(AND(D147=0,G147=0),"",IF(OR(C147='ჯამი (HIDE)'!$B$11,C147='ჯამი (HIDE)'!$B$12,C147='ჯამი (HIDE)'!$B$13,C147='ჯამი (HIDE)'!$B$14),"",G147/D147))</f>
        <v/>
      </c>
    </row>
    <row r="148" spans="1:9">
      <c r="A148" t="s">
        <v>199</v>
      </c>
      <c r="B148" s="4"/>
      <c r="C148" s="5" t="s">
        <v>13</v>
      </c>
      <c r="D148" s="13">
        <f>სულ!D796</f>
        <v>0</v>
      </c>
      <c r="E148" s="13">
        <f>სულ!E796</f>
        <v>0</v>
      </c>
      <c r="F148" s="13">
        <v>0</v>
      </c>
      <c r="G148" s="13">
        <f t="shared" si="7"/>
        <v>0</v>
      </c>
      <c r="H148" s="13">
        <f>IF(OR(C148='ჯამი (HIDE)'!$B$11,C148='ჯამი (HIDE)'!$B$12,C148='ჯამი (HIDE)'!$B$13,C148='ჯამი (HIDE)'!$B$14),"",D148-G148)</f>
        <v>0</v>
      </c>
      <c r="I148" s="26" t="str">
        <f>IF(AND(D148=0,G148=0),"",IF(OR(C148='ჯამი (HIDE)'!$B$11,C148='ჯამი (HIDE)'!$B$12,C148='ჯამი (HIDE)'!$B$13,C148='ჯამი (HIDE)'!$B$14),"",G148/D148))</f>
        <v/>
      </c>
    </row>
    <row r="149" spans="1:9">
      <c r="A149" t="s">
        <v>199</v>
      </c>
      <c r="B149" s="4"/>
      <c r="C149" s="5" t="s">
        <v>14</v>
      </c>
      <c r="D149" s="13">
        <f>სულ!D797</f>
        <v>0</v>
      </c>
      <c r="E149" s="13">
        <f>სულ!E797</f>
        <v>0</v>
      </c>
      <c r="F149" s="13">
        <v>0</v>
      </c>
      <c r="G149" s="13">
        <f t="shared" si="7"/>
        <v>0</v>
      </c>
      <c r="H149" s="13">
        <f>IF(OR(C149='ჯამი (HIDE)'!$B$11,C149='ჯამი (HIDE)'!$B$12,C149='ჯამი (HIDE)'!$B$13,C149='ჯამი (HIDE)'!$B$14),"",D149-G149)</f>
        <v>0</v>
      </c>
      <c r="I149" s="26" t="str">
        <f>IF(AND(D149=0,G149=0),"",IF(OR(C149='ჯამი (HIDE)'!$B$11,C149='ჯამი (HIDE)'!$B$12,C149='ჯამი (HIDE)'!$B$13,C149='ჯამი (HIDE)'!$B$14),"",G149/D149))</f>
        <v/>
      </c>
    </row>
    <row r="150" spans="1:9" ht="15.75" thickBot="1">
      <c r="A150" t="s">
        <v>199</v>
      </c>
      <c r="B150" s="8"/>
      <c r="C150" s="9" t="s">
        <v>15</v>
      </c>
      <c r="D150" s="15">
        <f>სულ!D798</f>
        <v>0</v>
      </c>
      <c r="E150" s="15">
        <f>სულ!E798</f>
        <v>0</v>
      </c>
      <c r="F150" s="15">
        <v>0</v>
      </c>
      <c r="G150" s="15">
        <f t="shared" si="7"/>
        <v>0</v>
      </c>
      <c r="H150" s="15">
        <f>IF(OR(C150='ჯამი (HIDE)'!$B$11,C150='ჯამი (HIDE)'!$B$12,C150='ჯამი (HIDE)'!$B$13,C150='ჯამი (HIDE)'!$B$14),"",D150-G150)</f>
        <v>0</v>
      </c>
      <c r="I150" s="28" t="str">
        <f>IF(AND(D150=0,G150=0),"",IF(OR(C150='ჯამი (HIDE)'!$B$11,C150='ჯამი (HIDE)'!$B$12,C150='ჯამი (HIDE)'!$B$13,C150='ჯამი (HIDE)'!$B$14),"",G150/D150))</f>
        <v/>
      </c>
    </row>
    <row r="151" spans="1:9" ht="15.75" thickTop="1"/>
  </sheetData>
  <autoFilter ref="A2:I2"/>
  <pageMargins left="0.7" right="0.7" top="0.75" bottom="0.75" header="0.3" footer="0.3"/>
  <pageSetup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7"/>
  <sheetViews>
    <sheetView showGridLines="0" view="pageBreakPreview" zoomScaleNormal="100" zoomScaleSheetLayoutView="100" workbookViewId="0">
      <pane ySplit="2" topLeftCell="A48" activePane="bottomLeft" state="frozen"/>
      <selection pane="bottomLeft" activeCell="C24" sqref="C24"/>
    </sheetView>
  </sheetViews>
  <sheetFormatPr defaultRowHeight="15"/>
  <cols>
    <col min="1" max="1" width="2" customWidth="1"/>
    <col min="2" max="2" width="16.5703125" customWidth="1"/>
    <col min="3" max="3" width="65.28515625" customWidth="1"/>
    <col min="4" max="4" width="18.28515625" bestFit="1" customWidth="1"/>
    <col min="5" max="5" width="16" customWidth="1"/>
    <col min="6" max="6" width="22.5703125" customWidth="1"/>
    <col min="7" max="7" width="18.28515625" bestFit="1" customWidth="1"/>
    <col min="8" max="8" width="14.42578125" bestFit="1" customWidth="1"/>
    <col min="9" max="9" width="10.5703125" customWidth="1"/>
  </cols>
  <sheetData>
    <row r="2" spans="1:9" ht="45.75" thickBot="1">
      <c r="B2" s="1" t="s">
        <v>0</v>
      </c>
      <c r="C2" s="1" t="s">
        <v>1</v>
      </c>
      <c r="D2" s="1" t="s">
        <v>181</v>
      </c>
      <c r="E2" s="1" t="s">
        <v>183</v>
      </c>
      <c r="F2" s="1" t="s">
        <v>182</v>
      </c>
      <c r="G2" s="1" t="s">
        <v>184</v>
      </c>
      <c r="H2" s="1" t="s">
        <v>185</v>
      </c>
      <c r="I2" s="1" t="s">
        <v>186</v>
      </c>
    </row>
    <row r="3" spans="1:9" ht="31.5" customHeight="1" thickTop="1" thickBot="1">
      <c r="A3" t="str">
        <f t="shared" ref="A3:A18" si="0">IF(OR(D3&lt;&gt;0,F3&lt;&gt;0,G3&lt;&gt;0,H3&lt;&gt;0,I3&lt;&gt;0,),"a","b")</f>
        <v>a</v>
      </c>
      <c r="B3" s="10" t="s">
        <v>20</v>
      </c>
      <c r="C3" s="11" t="s">
        <v>21</v>
      </c>
      <c r="D3" s="3">
        <f>სულ!D47</f>
        <v>795500</v>
      </c>
      <c r="E3" s="3">
        <f>სულ!E47</f>
        <v>456597.06</v>
      </c>
      <c r="F3" s="3">
        <f>SUM(F19,F35,F51)</f>
        <v>268725.5</v>
      </c>
      <c r="G3" s="3">
        <f>E3+F3</f>
        <v>725322.56</v>
      </c>
      <c r="H3" s="3">
        <f>IF(OR(C3='ჯამი (HIDE)'!$B$11,C3='ჯამი (HIDE)'!$B$12,C3='ჯამი (HIDE)'!$B$13,C3='ჯამი (HIDE)'!$B$14),"",D3-G3)</f>
        <v>70177.439999999944</v>
      </c>
      <c r="I3" s="25">
        <f>IF(AND(D3=0,G3=0),"",IF(OR(C3='ჯამი (HIDE)'!$B$11,C3='ჯამი (HIDE)'!$B$12,C3='ჯამი (HIDE)'!$B$13,C3='ჯამი (HIDE)'!$B$14),"",G3/D3))</f>
        <v>0.91178197360150859</v>
      </c>
    </row>
    <row r="4" spans="1:9" ht="15.75" thickTop="1">
      <c r="A4" t="str">
        <f t="shared" si="0"/>
        <v>a</v>
      </c>
      <c r="B4" s="4"/>
      <c r="C4" s="5" t="s">
        <v>5</v>
      </c>
      <c r="D4" s="13">
        <f>სულ!D48</f>
        <v>785500</v>
      </c>
      <c r="E4" s="13">
        <f>სულ!E48</f>
        <v>456597.06</v>
      </c>
      <c r="F4" s="13">
        <f t="shared" ref="F4:F18" si="1">SUM(F20,F36,F52)</f>
        <v>268725.5</v>
      </c>
      <c r="G4" s="13">
        <f t="shared" ref="G4:G66" si="2">E4+F4</f>
        <v>725322.56</v>
      </c>
      <c r="H4" s="13">
        <f>IF(OR(C4='ჯამი (HIDE)'!$B$11,C4='ჯამი (HIDE)'!$B$12,C4='ჯამი (HIDE)'!$B$13,C4='ჯამი (HIDE)'!$B$14),"",D4-G4)</f>
        <v>60177.439999999944</v>
      </c>
      <c r="I4" s="26">
        <f>IF(AND(D4=0,G4=0),"",IF(OR(C4='ჯამი (HIDE)'!$B$11,C4='ჯამი (HIDE)'!$B$12,C4='ჯამი (HIDE)'!$B$13,C4='ჯამი (HIDE)'!$B$14),"",G4/D4))</f>
        <v>0.92338963717377476</v>
      </c>
    </row>
    <row r="5" spans="1:9">
      <c r="A5" t="str">
        <f t="shared" si="0"/>
        <v>a</v>
      </c>
      <c r="B5" s="6"/>
      <c r="C5" s="7" t="s">
        <v>6</v>
      </c>
      <c r="D5" s="14">
        <f>სულ!D49</f>
        <v>602500</v>
      </c>
      <c r="E5" s="14">
        <f>სულ!E49</f>
        <v>363741.26</v>
      </c>
      <c r="F5" s="14">
        <f t="shared" si="1"/>
        <v>182000</v>
      </c>
      <c r="G5" s="14">
        <f t="shared" si="2"/>
        <v>545741.26</v>
      </c>
      <c r="H5" s="14">
        <f>IF(OR(C5='ჯამი (HIDE)'!$B$11,C5='ჯამი (HIDE)'!$B$12,C5='ჯამი (HIDE)'!$B$13,C5='ჯამი (HIDE)'!$B$14),"",D5-G5)</f>
        <v>56758.739999999991</v>
      </c>
      <c r="I5" s="27">
        <f>IF(AND(D5=0,G5=0),"",IF(OR(C5='ჯამი (HIDE)'!$B$11,C5='ჯამი (HIDE)'!$B$12,C5='ჯამი (HIDE)'!$B$13,C5='ჯამი (HIDE)'!$B$14),"",G5/D5))</f>
        <v>0.90579462240663899</v>
      </c>
    </row>
    <row r="6" spans="1:9">
      <c r="A6" t="str">
        <f t="shared" si="0"/>
        <v>a</v>
      </c>
      <c r="B6" s="6"/>
      <c r="C6" s="18" t="s">
        <v>187</v>
      </c>
      <c r="D6" s="14">
        <f>სულ!D50</f>
        <v>0</v>
      </c>
      <c r="E6" s="14">
        <f>სულ!E50</f>
        <v>312541.26</v>
      </c>
      <c r="F6" s="14">
        <f>SUM(F22,F38,F54)</f>
        <v>155000</v>
      </c>
      <c r="G6" s="14">
        <f t="shared" si="2"/>
        <v>467541.26</v>
      </c>
      <c r="H6" s="14" t="str">
        <f>IF(OR(C6='ჯამი (HIDE)'!$B$11,C6='ჯამი (HIDE)'!$B$12,C6='ჯამი (HIDE)'!$B$13,C6='ჯამი (HIDE)'!$B$14),"",D6-G6)</f>
        <v/>
      </c>
      <c r="I6" s="27" t="str">
        <f>IF(AND(D6=0,G6=0),"",IF(OR(C6='ჯამი (HIDE)'!$B$11,C6='ჯამი (HIDE)'!$B$12,C6='ჯამი (HIDE)'!$B$13,C6='ჯამი (HIDE)'!$B$14),"",G6/D6))</f>
        <v/>
      </c>
    </row>
    <row r="7" spans="1:9">
      <c r="A7" t="str">
        <f t="shared" si="0"/>
        <v>a</v>
      </c>
      <c r="B7" s="6"/>
      <c r="C7" s="18" t="s">
        <v>188</v>
      </c>
      <c r="D7" s="14">
        <f>სულ!D51</f>
        <v>0</v>
      </c>
      <c r="E7" s="14">
        <f>სულ!E51</f>
        <v>0</v>
      </c>
      <c r="F7" s="14">
        <f t="shared" si="1"/>
        <v>0</v>
      </c>
      <c r="G7" s="14">
        <f t="shared" si="2"/>
        <v>0</v>
      </c>
      <c r="H7" s="14" t="str">
        <f>IF(OR(C7='ჯამი (HIDE)'!$B$11,C7='ჯამი (HIDE)'!$B$12,C7='ჯამი (HIDE)'!$B$13,C7='ჯამი (HIDE)'!$B$14),"",D7-G7)</f>
        <v/>
      </c>
      <c r="I7" s="27" t="str">
        <f>IF(AND(D7=0,G7=0),"",IF(OR(C7='ჯამი (HIDE)'!$B$11,C7='ჯამი (HIDE)'!$B$12,C7='ჯამი (HIDE)'!$B$13,C7='ჯამი (HIDE)'!$B$14),"",G7/D7))</f>
        <v/>
      </c>
    </row>
    <row r="8" spans="1:9">
      <c r="A8" t="str">
        <f t="shared" si="0"/>
        <v>a</v>
      </c>
      <c r="B8" s="6"/>
      <c r="C8" s="18" t="s">
        <v>189</v>
      </c>
      <c r="D8" s="14">
        <f>სულ!D52</f>
        <v>0</v>
      </c>
      <c r="E8" s="14">
        <f>სულ!E52</f>
        <v>51200</v>
      </c>
      <c r="F8" s="14">
        <f t="shared" si="1"/>
        <v>27000</v>
      </c>
      <c r="G8" s="14">
        <f t="shared" si="2"/>
        <v>78200</v>
      </c>
      <c r="H8" s="14" t="str">
        <f>IF(OR(C8='ჯამი (HIDE)'!$B$11,C8='ჯამი (HIDE)'!$B$12,C8='ჯამი (HIDE)'!$B$13,C8='ჯამი (HIDE)'!$B$14),"",D8-G8)</f>
        <v/>
      </c>
      <c r="I8" s="27" t="str">
        <f>IF(AND(D8=0,G8=0),"",IF(OR(C8='ჯამი (HIDE)'!$B$11,C8='ჯამი (HIDE)'!$B$12,C8='ჯამი (HIDE)'!$B$13,C8='ჯამი (HIDE)'!$B$14),"",G8/D8))</f>
        <v/>
      </c>
    </row>
    <row r="9" spans="1:9">
      <c r="A9" t="str">
        <f t="shared" si="0"/>
        <v>a</v>
      </c>
      <c r="B9" s="6"/>
      <c r="C9" s="7" t="s">
        <v>7</v>
      </c>
      <c r="D9" s="14">
        <f>სულ!D53</f>
        <v>164000</v>
      </c>
      <c r="E9" s="14">
        <f>სულ!E53</f>
        <v>79403.350000000006</v>
      </c>
      <c r="F9" s="14">
        <f>SUM(F25,F41,F57)</f>
        <v>81178</v>
      </c>
      <c r="G9" s="14">
        <f t="shared" si="2"/>
        <v>160581.35</v>
      </c>
      <c r="H9" s="14">
        <f>IF(OR(C9='ჯამი (HIDE)'!$B$11,C9='ჯამი (HIDE)'!$B$12,C9='ჯამი (HIDE)'!$B$13,C9='ჯამი (HIDE)'!$B$14),"",D9-G9)</f>
        <v>3418.6499999999942</v>
      </c>
      <c r="I9" s="27">
        <f>IF(AND(D9=0,G9=0),"",IF(OR(C9='ჯამი (HIDE)'!$B$11,C9='ჯამი (HIDE)'!$B$12,C9='ჯამი (HIDE)'!$B$13,C9='ჯამი (HIDE)'!$B$14),"",G9/D9))</f>
        <v>0.97915457317073173</v>
      </c>
    </row>
    <row r="10" spans="1:9">
      <c r="A10" t="str">
        <f t="shared" si="0"/>
        <v>a</v>
      </c>
      <c r="B10" s="6"/>
      <c r="C10" s="18" t="s">
        <v>190</v>
      </c>
      <c r="D10" s="14">
        <f>სულ!D54</f>
        <v>0</v>
      </c>
      <c r="E10" s="14">
        <f>სულ!E54</f>
        <v>49796.04</v>
      </c>
      <c r="F10" s="14">
        <f t="shared" si="1"/>
        <v>26000</v>
      </c>
      <c r="G10" s="14">
        <f t="shared" si="2"/>
        <v>75796.040000000008</v>
      </c>
      <c r="H10" s="14" t="str">
        <f>IF(OR(C10='ჯამი (HIDE)'!$B$11,C10='ჯამი (HIDE)'!$B$12,C10='ჯამი (HIDE)'!$B$13,C10='ჯამი (HIDE)'!$B$14),"",D10-G10)</f>
        <v/>
      </c>
      <c r="I10" s="27" t="str">
        <f>IF(AND(D10=0,G10=0),"",IF(OR(C10='ჯამი (HIDE)'!$B$11,C10='ჯამი (HIDE)'!$B$12,C10='ჯამი (HIDE)'!$B$13,C10='ჯამი (HIDE)'!$B$14),"",G10/D10))</f>
        <v/>
      </c>
    </row>
    <row r="11" spans="1:9">
      <c r="A11" t="str">
        <f t="shared" si="0"/>
        <v>a</v>
      </c>
      <c r="B11" s="6"/>
      <c r="C11" s="7" t="s">
        <v>8</v>
      </c>
      <c r="D11" s="14">
        <f>სულ!D55</f>
        <v>0</v>
      </c>
      <c r="E11" s="14">
        <f>სულ!E55</f>
        <v>0</v>
      </c>
      <c r="F11" s="14">
        <f t="shared" si="1"/>
        <v>0</v>
      </c>
      <c r="G11" s="14">
        <f t="shared" si="2"/>
        <v>0</v>
      </c>
      <c r="H11" s="14">
        <f>IF(OR(C11='ჯამი (HIDE)'!$B$11,C11='ჯამი (HIDE)'!$B$12,C11='ჯამი (HIDE)'!$B$13,C11='ჯამი (HIDE)'!$B$14),"",D11-G11)</f>
        <v>0</v>
      </c>
      <c r="I11" s="27" t="str">
        <f>IF(AND(D11=0,G11=0),"",IF(OR(C11='ჯამი (HIDE)'!$B$11,C11='ჯამი (HIDE)'!$B$12,C11='ჯამი (HIDE)'!$B$13,C11='ჯამი (HIDE)'!$B$14),"",G11/D11))</f>
        <v/>
      </c>
    </row>
    <row r="12" spans="1:9">
      <c r="A12" t="str">
        <f t="shared" si="0"/>
        <v>a</v>
      </c>
      <c r="B12" s="6"/>
      <c r="C12" s="7" t="s">
        <v>9</v>
      </c>
      <c r="D12" s="14">
        <f>სულ!D56</f>
        <v>0</v>
      </c>
      <c r="E12" s="14">
        <f>სულ!E56</f>
        <v>0</v>
      </c>
      <c r="F12" s="14">
        <f t="shared" si="1"/>
        <v>0</v>
      </c>
      <c r="G12" s="14">
        <f t="shared" si="2"/>
        <v>0</v>
      </c>
      <c r="H12" s="14">
        <f>IF(OR(C12='ჯამი (HIDE)'!$B$11,C12='ჯამი (HIDE)'!$B$12,C12='ჯამი (HIDE)'!$B$13,C12='ჯამი (HIDE)'!$B$14),"",D12-G12)</f>
        <v>0</v>
      </c>
      <c r="I12" s="27" t="str">
        <f>IF(AND(D12=0,G12=0),"",IF(OR(C12='ჯამი (HIDE)'!$B$11,C12='ჯამი (HIDE)'!$B$12,C12='ჯამი (HIDE)'!$B$13,C12='ჯამი (HIDE)'!$B$14),"",G12/D12))</f>
        <v/>
      </c>
    </row>
    <row r="13" spans="1:9">
      <c r="A13" t="str">
        <f t="shared" si="0"/>
        <v>a</v>
      </c>
      <c r="B13" s="6"/>
      <c r="C13" s="7" t="s">
        <v>10</v>
      </c>
      <c r="D13" s="14">
        <f>სულ!D57</f>
        <v>0</v>
      </c>
      <c r="E13" s="14">
        <f>სულ!E57</f>
        <v>0</v>
      </c>
      <c r="F13" s="14">
        <f t="shared" si="1"/>
        <v>0</v>
      </c>
      <c r="G13" s="14">
        <f t="shared" si="2"/>
        <v>0</v>
      </c>
      <c r="H13" s="14">
        <f>IF(OR(C13='ჯამი (HIDE)'!$B$11,C13='ჯამი (HIDE)'!$B$12,C13='ჯამი (HIDE)'!$B$13,C13='ჯამი (HIDE)'!$B$14),"",D13-G13)</f>
        <v>0</v>
      </c>
      <c r="I13" s="27" t="str">
        <f>IF(AND(D13=0,G13=0),"",IF(OR(C13='ჯამი (HIDE)'!$B$11,C13='ჯამი (HIDE)'!$B$12,C13='ჯამი (HIDE)'!$B$13,C13='ჯამი (HIDE)'!$B$14),"",G13/D13))</f>
        <v/>
      </c>
    </row>
    <row r="14" spans="1:9">
      <c r="A14" t="str">
        <f t="shared" si="0"/>
        <v>a</v>
      </c>
      <c r="B14" s="6"/>
      <c r="C14" s="7" t="s">
        <v>11</v>
      </c>
      <c r="D14" s="14">
        <f>სულ!D58</f>
        <v>15000</v>
      </c>
      <c r="E14" s="14">
        <f>სულ!E58</f>
        <v>12052.45</v>
      </c>
      <c r="F14" s="14">
        <f t="shared" si="1"/>
        <v>2947.5</v>
      </c>
      <c r="G14" s="14">
        <f t="shared" si="2"/>
        <v>14999.95</v>
      </c>
      <c r="H14" s="14">
        <f>IF(OR(C14='ჯამი (HIDE)'!$B$11,C14='ჯამი (HIDE)'!$B$12,C14='ჯამი (HIDE)'!$B$13,C14='ჯამი (HIDE)'!$B$14),"",D14-G14)</f>
        <v>4.9999999999272404E-2</v>
      </c>
      <c r="I14" s="27">
        <f>IF(AND(D14=0,G14=0),"",IF(OR(C14='ჯამი (HIDE)'!$B$11,C14='ჯამი (HIDE)'!$B$12,C14='ჯამი (HIDE)'!$B$13,C14='ჯამი (HIDE)'!$B$14),"",G14/D14))</f>
        <v>0.99999666666666676</v>
      </c>
    </row>
    <row r="15" spans="1:9">
      <c r="A15" t="str">
        <f t="shared" si="0"/>
        <v>a</v>
      </c>
      <c r="B15" s="6"/>
      <c r="C15" s="7" t="s">
        <v>12</v>
      </c>
      <c r="D15" s="14">
        <f>სულ!D59</f>
        <v>4000</v>
      </c>
      <c r="E15" s="14">
        <f>სულ!E59</f>
        <v>1400</v>
      </c>
      <c r="F15" s="14">
        <f>SUM(F31,F47,F63)</f>
        <v>2600</v>
      </c>
      <c r="G15" s="14">
        <f t="shared" si="2"/>
        <v>4000</v>
      </c>
      <c r="H15" s="14">
        <f>IF(OR(C15='ჯამი (HIDE)'!$B$11,C15='ჯამი (HIDE)'!$B$12,C15='ჯამი (HIDE)'!$B$13,C15='ჯამი (HIDE)'!$B$14),"",D15-G15)</f>
        <v>0</v>
      </c>
      <c r="I15" s="27">
        <f>IF(AND(D15=0,G15=0),"",IF(OR(C15='ჯამი (HIDE)'!$B$11,C15='ჯამი (HIDE)'!$B$12,C15='ჯამი (HIDE)'!$B$13,C15='ჯამი (HIDE)'!$B$14),"",G15/D15))</f>
        <v>1</v>
      </c>
    </row>
    <row r="16" spans="1:9">
      <c r="A16" t="str">
        <f t="shared" si="0"/>
        <v>a</v>
      </c>
      <c r="B16" s="4"/>
      <c r="C16" s="5" t="s">
        <v>13</v>
      </c>
      <c r="D16" s="13">
        <f>სულ!D60</f>
        <v>10000</v>
      </c>
      <c r="E16" s="13">
        <f>სულ!E60</f>
        <v>0</v>
      </c>
      <c r="F16" s="13">
        <f t="shared" si="1"/>
        <v>0</v>
      </c>
      <c r="G16" s="13">
        <f t="shared" si="2"/>
        <v>0</v>
      </c>
      <c r="H16" s="13">
        <f>IF(OR(C16='ჯამი (HIDE)'!$B$11,C16='ჯამი (HIDE)'!$B$12,C16='ჯამი (HIDE)'!$B$13,C16='ჯამი (HIDE)'!$B$14),"",D16-G16)</f>
        <v>10000</v>
      </c>
      <c r="I16" s="26">
        <f>IF(AND(D16=0,G16=0),"",IF(OR(C16='ჯამი (HIDE)'!$B$11,C16='ჯამი (HIDE)'!$B$12,C16='ჯამი (HIDE)'!$B$13,C16='ჯამი (HIDE)'!$B$14),"",G16/D16))</f>
        <v>0</v>
      </c>
    </row>
    <row r="17" spans="1:9">
      <c r="A17" t="str">
        <f t="shared" si="0"/>
        <v>a</v>
      </c>
      <c r="B17" s="4"/>
      <c r="C17" s="5" t="s">
        <v>14</v>
      </c>
      <c r="D17" s="13">
        <f>სულ!D61</f>
        <v>0</v>
      </c>
      <c r="E17" s="13">
        <f>სულ!E61</f>
        <v>0</v>
      </c>
      <c r="F17" s="13">
        <f t="shared" si="1"/>
        <v>0</v>
      </c>
      <c r="G17" s="13">
        <f t="shared" si="2"/>
        <v>0</v>
      </c>
      <c r="H17" s="13">
        <f>IF(OR(C17='ჯამი (HIDE)'!$B$11,C17='ჯამი (HIDE)'!$B$12,C17='ჯამი (HIDE)'!$B$13,C17='ჯამი (HIDE)'!$B$14),"",D17-G17)</f>
        <v>0</v>
      </c>
      <c r="I17" s="26" t="str">
        <f>IF(AND(D17=0,G17=0),"",IF(OR(C17='ჯამი (HIDE)'!$B$11,C17='ჯამი (HIDE)'!$B$12,C17='ჯამი (HIDE)'!$B$13,C17='ჯამი (HIDE)'!$B$14),"",G17/D17))</f>
        <v/>
      </c>
    </row>
    <row r="18" spans="1:9" ht="15.75" thickBot="1">
      <c r="A18" t="str">
        <f t="shared" si="0"/>
        <v>a</v>
      </c>
      <c r="B18" s="8"/>
      <c r="C18" s="9" t="s">
        <v>15</v>
      </c>
      <c r="D18" s="15">
        <f>სულ!D62</f>
        <v>0</v>
      </c>
      <c r="E18" s="15">
        <f>სულ!E62</f>
        <v>0</v>
      </c>
      <c r="F18" s="15">
        <f t="shared" si="1"/>
        <v>0</v>
      </c>
      <c r="G18" s="15">
        <f t="shared" si="2"/>
        <v>0</v>
      </c>
      <c r="H18" s="15">
        <f>IF(OR(C18='ჯამი (HIDE)'!$B$11,C18='ჯამი (HIDE)'!$B$12,C18='ჯამი (HIDE)'!$B$13,C18='ჯამი (HIDE)'!$B$14),"",D18-G18)</f>
        <v>0</v>
      </c>
      <c r="I18" s="28" t="str">
        <f>IF(AND(D18=0,G18=0),"",IF(OR(C18='ჯამი (HIDE)'!$B$11,C18='ჯამი (HIDE)'!$B$12,C18='ჯამი (HIDE)'!$B$13,C18='ჯამი (HIDE)'!$B$14),"",G18/D18))</f>
        <v/>
      </c>
    </row>
    <row r="19" spans="1:9" ht="31.5" customHeight="1" thickTop="1" thickBot="1">
      <c r="A19" t="str">
        <f t="shared" ref="A19:A50" si="3">IF(OR(D19&lt;&gt;0,F19&lt;&gt;0,G19&lt;&gt;0,H19&lt;&gt;0,I19&lt;&gt;0,),"a","b")</f>
        <v>a</v>
      </c>
      <c r="B19" s="10" t="s">
        <v>22</v>
      </c>
      <c r="C19" s="3" t="s">
        <v>21</v>
      </c>
      <c r="D19" s="3">
        <f>სულ!D63</f>
        <v>772500</v>
      </c>
      <c r="E19" s="3">
        <f>სულ!E63</f>
        <v>454375.06</v>
      </c>
      <c r="F19" s="3">
        <f t="shared" ref="F19" si="4">SUM(F20,F32,F33,F34)</f>
        <v>247947.5</v>
      </c>
      <c r="G19" s="3">
        <f t="shared" si="2"/>
        <v>702322.56</v>
      </c>
      <c r="H19" s="3">
        <f>IF(OR(C19='ჯამი (HIDE)'!$B$11,C19='ჯამი (HIDE)'!$B$12,C19='ჯამი (HIDE)'!$B$13,C19='ჯამი (HIDE)'!$B$14),"",D19-G19)</f>
        <v>70177.439999999944</v>
      </c>
      <c r="I19" s="25">
        <f>IF(AND(D19=0,G19=0),"",IF(OR(C19='ჯამი (HIDE)'!$B$11,C19='ჯამი (HIDE)'!$B$12,C19='ჯამი (HIDE)'!$B$13,C19='ჯამი (HIDE)'!$B$14),"",G19/D19))</f>
        <v>0.90915541747572826</v>
      </c>
    </row>
    <row r="20" spans="1:9" ht="15.75" thickTop="1">
      <c r="A20" t="str">
        <f t="shared" si="3"/>
        <v>a</v>
      </c>
      <c r="B20" s="4"/>
      <c r="C20" s="5" t="s">
        <v>5</v>
      </c>
      <c r="D20" s="13">
        <f>სულ!D64</f>
        <v>762500</v>
      </c>
      <c r="E20" s="13">
        <f>სულ!E64</f>
        <v>454375.06</v>
      </c>
      <c r="F20" s="13">
        <f>SUM(F21,F25,F27,F28,F29,F30,F31)</f>
        <v>247947.5</v>
      </c>
      <c r="G20" s="13">
        <f t="shared" si="2"/>
        <v>702322.56</v>
      </c>
      <c r="H20" s="13">
        <f>IF(OR(C20='ჯამი (HIDE)'!$B$11,C20='ჯამი (HIDE)'!$B$12,C20='ჯამი (HIDE)'!$B$13,C20='ჯამი (HIDE)'!$B$14),"",D20-G20)</f>
        <v>60177.439999999944</v>
      </c>
      <c r="I20" s="26">
        <f>IF(AND(D20=0,G20=0),"",IF(OR(C20='ჯამი (HIDE)'!$B$11,C20='ჯამი (HIDE)'!$B$12,C20='ჯამი (HIDE)'!$B$13,C20='ჯამი (HIDE)'!$B$14),"",G20/D20))</f>
        <v>0.92107876721311488</v>
      </c>
    </row>
    <row r="21" spans="1:9">
      <c r="A21" t="str">
        <f t="shared" si="3"/>
        <v>a</v>
      </c>
      <c r="B21" s="6"/>
      <c r="C21" s="7" t="s">
        <v>6</v>
      </c>
      <c r="D21" s="14">
        <f>სულ!D65</f>
        <v>602500</v>
      </c>
      <c r="E21" s="14">
        <f>სულ!E65</f>
        <v>363741.26</v>
      </c>
      <c r="F21" s="14">
        <f>SUM(F22,F23,F24)</f>
        <v>182000</v>
      </c>
      <c r="G21" s="14">
        <f t="shared" si="2"/>
        <v>545741.26</v>
      </c>
      <c r="H21" s="14">
        <f>IF(OR(C21='ჯამი (HIDE)'!$B$11,C21='ჯამი (HIDE)'!$B$12,C21='ჯამი (HIDE)'!$B$13,C21='ჯამი (HIDE)'!$B$14),"",D21-G21)</f>
        <v>56758.739999999991</v>
      </c>
      <c r="I21" s="27">
        <f>IF(AND(D21=0,G21=0),"",IF(OR(C21='ჯამი (HIDE)'!$B$11,C21='ჯამი (HIDE)'!$B$12,C21='ჯამი (HIDE)'!$B$13,C21='ჯამი (HIDE)'!$B$14),"",G21/D21))</f>
        <v>0.90579462240663899</v>
      </c>
    </row>
    <row r="22" spans="1:9">
      <c r="A22" t="str">
        <f t="shared" si="3"/>
        <v>a</v>
      </c>
      <c r="B22" s="6"/>
      <c r="C22" s="18" t="s">
        <v>187</v>
      </c>
      <c r="D22" s="14">
        <f>სულ!D66</f>
        <v>0</v>
      </c>
      <c r="E22" s="14">
        <f>სულ!E66</f>
        <v>312541.26</v>
      </c>
      <c r="F22" s="14">
        <v>155000</v>
      </c>
      <c r="G22" s="14">
        <f t="shared" si="2"/>
        <v>467541.26</v>
      </c>
      <c r="H22" s="14" t="str">
        <f>IF(OR(C22='ჯამი (HIDE)'!$B$11,C22='ჯამი (HIDE)'!$B$12,C22='ჯამი (HIDE)'!$B$13,C22='ჯამი (HIDE)'!$B$14),"",D22-G22)</f>
        <v/>
      </c>
      <c r="I22" s="27" t="str">
        <f>IF(AND(D22=0,G22=0),"",IF(OR(C22='ჯამი (HIDE)'!$B$11,C22='ჯამი (HIDE)'!$B$12,C22='ჯამი (HIDE)'!$B$13,C22='ჯამი (HIDE)'!$B$14),"",G22/D22))</f>
        <v/>
      </c>
    </row>
    <row r="23" spans="1:9">
      <c r="A23" t="str">
        <f t="shared" si="3"/>
        <v>a</v>
      </c>
      <c r="B23" s="6"/>
      <c r="C23" s="18" t="s">
        <v>188</v>
      </c>
      <c r="D23" s="14">
        <f>სულ!D67</f>
        <v>0</v>
      </c>
      <c r="E23" s="14">
        <f>სულ!E67</f>
        <v>0</v>
      </c>
      <c r="F23" s="14">
        <v>0</v>
      </c>
      <c r="G23" s="14">
        <f t="shared" si="2"/>
        <v>0</v>
      </c>
      <c r="H23" s="14" t="str">
        <f>IF(OR(C23='ჯამი (HIDE)'!$B$11,C23='ჯამი (HIDE)'!$B$12,C23='ჯამი (HIDE)'!$B$13,C23='ჯამი (HIDE)'!$B$14),"",D23-G23)</f>
        <v/>
      </c>
      <c r="I23" s="27" t="str">
        <f>IF(AND(D23=0,G23=0),"",IF(OR(C23='ჯამი (HIDE)'!$B$11,C23='ჯამი (HIDE)'!$B$12,C23='ჯამი (HIDE)'!$B$13,C23='ჯამი (HIDE)'!$B$14),"",G23/D23))</f>
        <v/>
      </c>
    </row>
    <row r="24" spans="1:9">
      <c r="A24" t="str">
        <f t="shared" si="3"/>
        <v>a</v>
      </c>
      <c r="B24" s="6"/>
      <c r="C24" s="18" t="s">
        <v>189</v>
      </c>
      <c r="D24" s="14">
        <f>სულ!D68</f>
        <v>0</v>
      </c>
      <c r="E24" s="14">
        <f>სულ!E68</f>
        <v>51200</v>
      </c>
      <c r="F24" s="14">
        <v>27000</v>
      </c>
      <c r="G24" s="14">
        <f t="shared" si="2"/>
        <v>78200</v>
      </c>
      <c r="H24" s="14" t="str">
        <f>IF(OR(C24='ჯამი (HIDE)'!$B$11,C24='ჯამი (HIDE)'!$B$12,C24='ჯამი (HIDE)'!$B$13,C24='ჯამი (HIDE)'!$B$14),"",D24-G24)</f>
        <v/>
      </c>
      <c r="I24" s="27" t="str">
        <f>IF(AND(D24=0,G24=0),"",IF(OR(C24='ჯამი (HIDE)'!$B$11,C24='ჯამი (HIDE)'!$B$12,C24='ჯამი (HIDE)'!$B$13,C24='ჯამი (HIDE)'!$B$14),"",G24/D24))</f>
        <v/>
      </c>
    </row>
    <row r="25" spans="1:9">
      <c r="A25" t="str">
        <f t="shared" si="3"/>
        <v>a</v>
      </c>
      <c r="B25" s="6"/>
      <c r="C25" s="7" t="s">
        <v>7</v>
      </c>
      <c r="D25" s="14">
        <f>სულ!D69</f>
        <v>144000</v>
      </c>
      <c r="E25" s="14">
        <f>სულ!E69</f>
        <v>78581.350000000006</v>
      </c>
      <c r="F25" s="14">
        <v>62000</v>
      </c>
      <c r="G25" s="14">
        <f t="shared" si="2"/>
        <v>140581.35</v>
      </c>
      <c r="H25" s="14">
        <f>IF(OR(C25='ჯამი (HIDE)'!$B$11,C25='ჯამი (HIDE)'!$B$12,C25='ჯამი (HIDE)'!$B$13,C25='ჯამი (HIDE)'!$B$14),"",D25-G25)</f>
        <v>3418.6499999999942</v>
      </c>
      <c r="I25" s="27">
        <f>IF(AND(D25=0,G25=0),"",IF(OR(C25='ჯამი (HIDE)'!$B$11,C25='ჯამი (HIDE)'!$B$12,C25='ჯამი (HIDE)'!$B$13,C25='ჯამი (HIDE)'!$B$14),"",G25/D25))</f>
        <v>0.97625937500000004</v>
      </c>
    </row>
    <row r="26" spans="1:9">
      <c r="A26" t="str">
        <f t="shared" si="3"/>
        <v>a</v>
      </c>
      <c r="B26" s="6"/>
      <c r="C26" s="18" t="s">
        <v>190</v>
      </c>
      <c r="D26" s="14">
        <f>სულ!D70</f>
        <v>0</v>
      </c>
      <c r="E26" s="14">
        <f>სულ!E70</f>
        <v>49796.04</v>
      </c>
      <c r="F26" s="14">
        <v>26000</v>
      </c>
      <c r="G26" s="14">
        <f t="shared" si="2"/>
        <v>75796.040000000008</v>
      </c>
      <c r="H26" s="14" t="str">
        <f>IF(OR(C26='ჯამი (HIDE)'!$B$11,C26='ჯამი (HIDE)'!$B$12,C26='ჯამი (HIDE)'!$B$13,C26='ჯამი (HIDE)'!$B$14),"",D26-G26)</f>
        <v/>
      </c>
      <c r="I26" s="27" t="str">
        <f>IF(AND(D26=0,G26=0),"",IF(OR(C26='ჯამი (HIDE)'!$B$11,C26='ჯამი (HIDE)'!$B$12,C26='ჯამი (HIDE)'!$B$13,C26='ჯამი (HIDE)'!$B$14),"",G26/D26))</f>
        <v/>
      </c>
    </row>
    <row r="27" spans="1:9">
      <c r="A27" t="str">
        <f t="shared" si="3"/>
        <v>a</v>
      </c>
      <c r="B27" s="6"/>
      <c r="C27" s="7" t="s">
        <v>8</v>
      </c>
      <c r="D27" s="14">
        <f>სულ!D71</f>
        <v>0</v>
      </c>
      <c r="E27" s="14">
        <f>სულ!E71</f>
        <v>0</v>
      </c>
      <c r="F27" s="14">
        <v>0</v>
      </c>
      <c r="G27" s="14">
        <f t="shared" si="2"/>
        <v>0</v>
      </c>
      <c r="H27" s="14">
        <f>IF(OR(C27='ჯამი (HIDE)'!$B$11,C27='ჯამი (HIDE)'!$B$12,C27='ჯამი (HIDE)'!$B$13,C27='ჯამი (HIDE)'!$B$14),"",D27-G27)</f>
        <v>0</v>
      </c>
      <c r="I27" s="27" t="str">
        <f>IF(AND(D27=0,G27=0),"",IF(OR(C27='ჯამი (HIDE)'!$B$11,C27='ჯამი (HIDE)'!$B$12,C27='ჯამი (HIDE)'!$B$13,C27='ჯამი (HIDE)'!$B$14),"",G27/D27))</f>
        <v/>
      </c>
    </row>
    <row r="28" spans="1:9">
      <c r="A28" t="str">
        <f t="shared" si="3"/>
        <v>a</v>
      </c>
      <c r="B28" s="6"/>
      <c r="C28" s="7" t="s">
        <v>9</v>
      </c>
      <c r="D28" s="14">
        <f>სულ!D72</f>
        <v>0</v>
      </c>
      <c r="E28" s="14">
        <f>სულ!E72</f>
        <v>0</v>
      </c>
      <c r="F28" s="14">
        <v>0</v>
      </c>
      <c r="G28" s="14">
        <f t="shared" si="2"/>
        <v>0</v>
      </c>
      <c r="H28" s="14">
        <f>IF(OR(C28='ჯამი (HIDE)'!$B$11,C28='ჯამი (HIDE)'!$B$12,C28='ჯამი (HIDE)'!$B$13,C28='ჯამი (HIDE)'!$B$14),"",D28-G28)</f>
        <v>0</v>
      </c>
      <c r="I28" s="27" t="str">
        <f>IF(AND(D28=0,G28=0),"",IF(OR(C28='ჯამი (HIDE)'!$B$11,C28='ჯამი (HIDE)'!$B$12,C28='ჯამი (HIDE)'!$B$13,C28='ჯამი (HIDE)'!$B$14),"",G28/D28))</f>
        <v/>
      </c>
    </row>
    <row r="29" spans="1:9">
      <c r="A29" t="str">
        <f t="shared" si="3"/>
        <v>a</v>
      </c>
      <c r="B29" s="6"/>
      <c r="C29" s="7" t="s">
        <v>10</v>
      </c>
      <c r="D29" s="14">
        <f>სულ!D73</f>
        <v>0</v>
      </c>
      <c r="E29" s="14">
        <f>სულ!E73</f>
        <v>0</v>
      </c>
      <c r="F29" s="14">
        <v>0</v>
      </c>
      <c r="G29" s="14">
        <f t="shared" si="2"/>
        <v>0</v>
      </c>
      <c r="H29" s="14">
        <f>IF(OR(C29='ჯამი (HIDE)'!$B$11,C29='ჯამი (HIDE)'!$B$12,C29='ჯამი (HIDE)'!$B$13,C29='ჯამი (HIDE)'!$B$14),"",D29-G29)</f>
        <v>0</v>
      </c>
      <c r="I29" s="27" t="str">
        <f>IF(AND(D29=0,G29=0),"",IF(OR(C29='ჯამი (HIDE)'!$B$11,C29='ჯამი (HIDE)'!$B$12,C29='ჯამი (HIDE)'!$B$13,C29='ჯამი (HIDE)'!$B$14),"",G29/D29))</f>
        <v/>
      </c>
    </row>
    <row r="30" spans="1:9">
      <c r="A30" t="str">
        <f t="shared" si="3"/>
        <v>a</v>
      </c>
      <c r="B30" s="6"/>
      <c r="C30" s="7" t="s">
        <v>11</v>
      </c>
      <c r="D30" s="14">
        <f>სულ!D74</f>
        <v>15000</v>
      </c>
      <c r="E30" s="14">
        <f>სულ!E74</f>
        <v>12052.45</v>
      </c>
      <c r="F30" s="14">
        <v>2947.5</v>
      </c>
      <c r="G30" s="14">
        <f t="shared" si="2"/>
        <v>14999.95</v>
      </c>
      <c r="H30" s="14">
        <f>IF(OR(C30='ჯამი (HIDE)'!$B$11,C30='ჯამი (HIDE)'!$B$12,C30='ჯამი (HIDE)'!$B$13,C30='ჯამი (HIDE)'!$B$14),"",D30-G30)</f>
        <v>4.9999999999272404E-2</v>
      </c>
      <c r="I30" s="27">
        <f>IF(AND(D30=0,G30=0),"",IF(OR(C30='ჯამი (HIDE)'!$B$11,C30='ჯამი (HIDE)'!$B$12,C30='ჯამი (HIDE)'!$B$13,C30='ჯამი (HIDE)'!$B$14),"",G30/D30))</f>
        <v>0.99999666666666676</v>
      </c>
    </row>
    <row r="31" spans="1:9">
      <c r="A31" t="str">
        <f t="shared" si="3"/>
        <v>a</v>
      </c>
      <c r="B31" s="6"/>
      <c r="C31" s="7" t="s">
        <v>12</v>
      </c>
      <c r="D31" s="14">
        <f>სულ!D75</f>
        <v>1000</v>
      </c>
      <c r="E31" s="14">
        <f>სულ!E75</f>
        <v>0</v>
      </c>
      <c r="F31" s="14">
        <v>1000</v>
      </c>
      <c r="G31" s="14">
        <f t="shared" si="2"/>
        <v>1000</v>
      </c>
      <c r="H31" s="14">
        <f>IF(OR(C31='ჯამი (HIDE)'!$B$11,C31='ჯამი (HIDE)'!$B$12,C31='ჯამი (HIDE)'!$B$13,C31='ჯამი (HIDE)'!$B$14),"",D31-G31)</f>
        <v>0</v>
      </c>
      <c r="I31" s="27">
        <f>IF(AND(D31=0,G31=0),"",IF(OR(C31='ჯამი (HIDE)'!$B$11,C31='ჯამი (HIDE)'!$B$12,C31='ჯამი (HIDE)'!$B$13,C31='ჯამი (HIDE)'!$B$14),"",G31/D31))</f>
        <v>1</v>
      </c>
    </row>
    <row r="32" spans="1:9">
      <c r="A32" t="str">
        <f t="shared" si="3"/>
        <v>a</v>
      </c>
      <c r="B32" s="4"/>
      <c r="C32" s="5" t="s">
        <v>13</v>
      </c>
      <c r="D32" s="13">
        <f>სულ!D76</f>
        <v>10000</v>
      </c>
      <c r="E32" s="13">
        <f>სულ!E76</f>
        <v>0</v>
      </c>
      <c r="F32" s="13">
        <v>0</v>
      </c>
      <c r="G32" s="13">
        <f t="shared" si="2"/>
        <v>0</v>
      </c>
      <c r="H32" s="13">
        <f>IF(OR(C32='ჯამი (HIDE)'!$B$11,C32='ჯამი (HIDE)'!$B$12,C32='ჯამი (HIDE)'!$B$13,C32='ჯამი (HIDE)'!$B$14),"",D32-G32)</f>
        <v>10000</v>
      </c>
      <c r="I32" s="26">
        <f>IF(AND(D32=0,G32=0),"",IF(OR(C32='ჯამი (HIDE)'!$B$11,C32='ჯამი (HIDE)'!$B$12,C32='ჯამი (HIDE)'!$B$13,C32='ჯამი (HIDE)'!$B$14),"",G32/D32))</f>
        <v>0</v>
      </c>
    </row>
    <row r="33" spans="1:9">
      <c r="A33" t="str">
        <f t="shared" si="3"/>
        <v>a</v>
      </c>
      <c r="B33" s="4"/>
      <c r="C33" s="5" t="s">
        <v>14</v>
      </c>
      <c r="D33" s="13">
        <f>სულ!D77</f>
        <v>0</v>
      </c>
      <c r="E33" s="13">
        <f>სულ!E77</f>
        <v>0</v>
      </c>
      <c r="F33" s="13">
        <v>0</v>
      </c>
      <c r="G33" s="13">
        <f t="shared" si="2"/>
        <v>0</v>
      </c>
      <c r="H33" s="13">
        <f>IF(OR(C33='ჯამი (HIDE)'!$B$11,C33='ჯამი (HIDE)'!$B$12,C33='ჯამი (HIDE)'!$B$13,C33='ჯამი (HIDE)'!$B$14),"",D33-G33)</f>
        <v>0</v>
      </c>
      <c r="I33" s="26" t="str">
        <f>IF(AND(D33=0,G33=0),"",IF(OR(C33='ჯამი (HIDE)'!$B$11,C33='ჯამი (HIDE)'!$B$12,C33='ჯამი (HIDE)'!$B$13,C33='ჯამი (HIDE)'!$B$14),"",G33/D33))</f>
        <v/>
      </c>
    </row>
    <row r="34" spans="1:9" ht="15.75" thickBot="1">
      <c r="A34" t="str">
        <f t="shared" si="3"/>
        <v>a</v>
      </c>
      <c r="B34" s="8"/>
      <c r="C34" s="9" t="s">
        <v>15</v>
      </c>
      <c r="D34" s="15">
        <f>სულ!D78</f>
        <v>0</v>
      </c>
      <c r="E34" s="15">
        <f>სულ!E78</f>
        <v>0</v>
      </c>
      <c r="F34" s="15">
        <v>0</v>
      </c>
      <c r="G34" s="15">
        <f t="shared" si="2"/>
        <v>0</v>
      </c>
      <c r="H34" s="15">
        <f>IF(OR(C34='ჯამი (HIDE)'!$B$11,C34='ჯამი (HIDE)'!$B$12,C34='ჯამი (HIDE)'!$B$13,C34='ჯამი (HIDE)'!$B$14),"",D34-G34)</f>
        <v>0</v>
      </c>
      <c r="I34" s="28" t="str">
        <f>IF(AND(D34=0,G34=0),"",IF(OR(C34='ჯამი (HIDE)'!$B$11,C34='ჯამი (HIDE)'!$B$12,C34='ჯამი (HIDE)'!$B$13,C34='ჯამი (HIDE)'!$B$14),"",G34/D34))</f>
        <v/>
      </c>
    </row>
    <row r="35" spans="1:9" ht="31.5" customHeight="1" thickTop="1" thickBot="1">
      <c r="A35" t="str">
        <f t="shared" si="3"/>
        <v>a</v>
      </c>
      <c r="B35" s="10" t="s">
        <v>23</v>
      </c>
      <c r="C35" s="3" t="s">
        <v>24</v>
      </c>
      <c r="D35" s="3">
        <f>სულ!D79</f>
        <v>5000</v>
      </c>
      <c r="E35" s="3">
        <f>სულ!E79</f>
        <v>0</v>
      </c>
      <c r="F35" s="3">
        <f t="shared" ref="F35" si="5">SUM(F36,F48,F49,F50)</f>
        <v>5000</v>
      </c>
      <c r="G35" s="3">
        <f t="shared" si="2"/>
        <v>5000</v>
      </c>
      <c r="H35" s="3">
        <f>IF(OR(C35='ჯამი (HIDE)'!$B$11,C35='ჯამი (HIDE)'!$B$12,C35='ჯამი (HIDE)'!$B$13,C35='ჯამი (HIDE)'!$B$14),"",D35-G35)</f>
        <v>0</v>
      </c>
      <c r="I35" s="25">
        <f>IF(AND(D35=0,G35=0),"",IF(OR(C35='ჯამი (HIDE)'!$B$11,C35='ჯამი (HIDE)'!$B$12,C35='ჯამი (HIDE)'!$B$13,C35='ჯამი (HIDE)'!$B$14),"",G35/D35))</f>
        <v>1</v>
      </c>
    </row>
    <row r="36" spans="1:9" ht="15.75" thickTop="1">
      <c r="A36" t="str">
        <f t="shared" si="3"/>
        <v>a</v>
      </c>
      <c r="B36" s="4"/>
      <c r="C36" s="5" t="s">
        <v>5</v>
      </c>
      <c r="D36" s="13">
        <f>სულ!D80</f>
        <v>5000</v>
      </c>
      <c r="E36" s="13">
        <f>სულ!E80</f>
        <v>0</v>
      </c>
      <c r="F36" s="13">
        <f>SUM(F37,F41,F43,F44,F45,F46,F47)</f>
        <v>5000</v>
      </c>
      <c r="G36" s="13">
        <f t="shared" si="2"/>
        <v>5000</v>
      </c>
      <c r="H36" s="13">
        <f>IF(OR(C36='ჯამი (HIDE)'!$B$11,C36='ჯამი (HIDE)'!$B$12,C36='ჯამი (HIDE)'!$B$13,C36='ჯამი (HIDE)'!$B$14),"",D36-G36)</f>
        <v>0</v>
      </c>
      <c r="I36" s="26">
        <f>IF(AND(D36=0,G36=0),"",IF(OR(C36='ჯამი (HIDE)'!$B$11,C36='ჯამი (HIDE)'!$B$12,C36='ჯამი (HIDE)'!$B$13,C36='ჯამი (HIDE)'!$B$14),"",G36/D36))</f>
        <v>1</v>
      </c>
    </row>
    <row r="37" spans="1:9">
      <c r="A37" t="str">
        <f t="shared" si="3"/>
        <v>a</v>
      </c>
      <c r="B37" s="6"/>
      <c r="C37" s="7" t="s">
        <v>6</v>
      </c>
      <c r="D37" s="14">
        <f>სულ!D81</f>
        <v>0</v>
      </c>
      <c r="E37" s="14">
        <f>სულ!E81</f>
        <v>0</v>
      </c>
      <c r="F37" s="14">
        <v>0</v>
      </c>
      <c r="G37" s="14">
        <f t="shared" si="2"/>
        <v>0</v>
      </c>
      <c r="H37" s="14">
        <f>IF(OR(C37='ჯამი (HIDE)'!$B$11,C37='ჯამი (HIDE)'!$B$12,C37='ჯამი (HIDE)'!$B$13,C37='ჯამი (HIDE)'!$B$14),"",D37-G37)</f>
        <v>0</v>
      </c>
      <c r="I37" s="27" t="str">
        <f>IF(AND(D37=0,G37=0),"",IF(OR(C37='ჯამი (HIDE)'!$B$11,C37='ჯამი (HIDE)'!$B$12,C37='ჯამი (HIDE)'!$B$13,C37='ჯამი (HIDE)'!$B$14),"",G37/D37))</f>
        <v/>
      </c>
    </row>
    <row r="38" spans="1:9">
      <c r="A38" t="str">
        <f t="shared" si="3"/>
        <v>a</v>
      </c>
      <c r="B38" s="6"/>
      <c r="C38" s="18" t="s">
        <v>187</v>
      </c>
      <c r="D38" s="14">
        <f>სულ!D82</f>
        <v>0</v>
      </c>
      <c r="E38" s="14">
        <f>სულ!E82</f>
        <v>0</v>
      </c>
      <c r="F38" s="14">
        <v>0</v>
      </c>
      <c r="G38" s="14">
        <f t="shared" si="2"/>
        <v>0</v>
      </c>
      <c r="H38" s="14" t="str">
        <f>IF(OR(C38='ჯამი (HIDE)'!$B$11,C38='ჯამი (HIDE)'!$B$12,C38='ჯამი (HIDE)'!$B$13,C38='ჯამი (HIDE)'!$B$14),"",D38-G38)</f>
        <v/>
      </c>
      <c r="I38" s="27" t="str">
        <f>IF(AND(D38=0,G38=0),"",IF(OR(C38='ჯამი (HIDE)'!$B$11,C38='ჯამი (HIDE)'!$B$12,C38='ჯამი (HIDE)'!$B$13,C38='ჯამი (HIDE)'!$B$14),"",G38/D38))</f>
        <v/>
      </c>
    </row>
    <row r="39" spans="1:9">
      <c r="A39" t="str">
        <f t="shared" si="3"/>
        <v>a</v>
      </c>
      <c r="B39" s="6"/>
      <c r="C39" s="18" t="s">
        <v>188</v>
      </c>
      <c r="D39" s="14">
        <f>სულ!D83</f>
        <v>0</v>
      </c>
      <c r="E39" s="14">
        <f>სულ!E83</f>
        <v>0</v>
      </c>
      <c r="F39" s="14">
        <v>0</v>
      </c>
      <c r="G39" s="14">
        <f t="shared" si="2"/>
        <v>0</v>
      </c>
      <c r="H39" s="14" t="str">
        <f>IF(OR(C39='ჯამი (HIDE)'!$B$11,C39='ჯამი (HIDE)'!$B$12,C39='ჯამი (HIDE)'!$B$13,C39='ჯამი (HIDE)'!$B$14),"",D39-G39)</f>
        <v/>
      </c>
      <c r="I39" s="27" t="str">
        <f>IF(AND(D39=0,G39=0),"",IF(OR(C39='ჯამი (HIDE)'!$B$11,C39='ჯამი (HIDE)'!$B$12,C39='ჯამი (HIDE)'!$B$13,C39='ჯამი (HIDE)'!$B$14),"",G39/D39))</f>
        <v/>
      </c>
    </row>
    <row r="40" spans="1:9">
      <c r="A40" t="str">
        <f t="shared" si="3"/>
        <v>a</v>
      </c>
      <c r="B40" s="6"/>
      <c r="C40" s="18" t="s">
        <v>189</v>
      </c>
      <c r="D40" s="14">
        <f>სულ!D84</f>
        <v>0</v>
      </c>
      <c r="E40" s="14">
        <f>სულ!E84</f>
        <v>0</v>
      </c>
      <c r="F40" s="14">
        <v>0</v>
      </c>
      <c r="G40" s="14">
        <f t="shared" si="2"/>
        <v>0</v>
      </c>
      <c r="H40" s="14" t="str">
        <f>IF(OR(C40='ჯამი (HIDE)'!$B$11,C40='ჯამი (HIDE)'!$B$12,C40='ჯამი (HIDE)'!$B$13,C40='ჯამი (HIDE)'!$B$14),"",D40-G40)</f>
        <v/>
      </c>
      <c r="I40" s="27" t="str">
        <f>IF(AND(D40=0,G40=0),"",IF(OR(C40='ჯამი (HIDE)'!$B$11,C40='ჯამი (HIDE)'!$B$12,C40='ჯამი (HIDE)'!$B$13,C40='ჯამი (HIDE)'!$B$14),"",G40/D40))</f>
        <v/>
      </c>
    </row>
    <row r="41" spans="1:9">
      <c r="A41" t="str">
        <f t="shared" si="3"/>
        <v>a</v>
      </c>
      <c r="B41" s="6"/>
      <c r="C41" s="7" t="s">
        <v>7</v>
      </c>
      <c r="D41" s="14">
        <f>სულ!D85</f>
        <v>5000</v>
      </c>
      <c r="E41" s="14">
        <f>სულ!E85</f>
        <v>0</v>
      </c>
      <c r="F41" s="14">
        <v>5000</v>
      </c>
      <c r="G41" s="14">
        <f t="shared" si="2"/>
        <v>5000</v>
      </c>
      <c r="H41" s="14">
        <f>IF(OR(C41='ჯამი (HIDE)'!$B$11,C41='ჯამი (HIDE)'!$B$12,C41='ჯამი (HIDE)'!$B$13,C41='ჯამი (HIDE)'!$B$14),"",D41-G41)</f>
        <v>0</v>
      </c>
      <c r="I41" s="27">
        <f>IF(AND(D41=0,G41=0),"",IF(OR(C41='ჯამი (HIDE)'!$B$11,C41='ჯამი (HIDE)'!$B$12,C41='ჯამი (HIDE)'!$B$13,C41='ჯამი (HIDE)'!$B$14),"",G41/D41))</f>
        <v>1</v>
      </c>
    </row>
    <row r="42" spans="1:9">
      <c r="A42" t="str">
        <f t="shared" si="3"/>
        <v>a</v>
      </c>
      <c r="B42" s="6"/>
      <c r="C42" s="18" t="s">
        <v>190</v>
      </c>
      <c r="D42" s="14">
        <f>სულ!D86</f>
        <v>0</v>
      </c>
      <c r="E42" s="14">
        <f>სულ!E86</f>
        <v>0</v>
      </c>
      <c r="F42" s="14">
        <v>0</v>
      </c>
      <c r="G42" s="14">
        <f t="shared" si="2"/>
        <v>0</v>
      </c>
      <c r="H42" s="14" t="str">
        <f>IF(OR(C42='ჯამი (HIDE)'!$B$11,C42='ჯამი (HIDE)'!$B$12,C42='ჯამი (HIDE)'!$B$13,C42='ჯამი (HIDE)'!$B$14),"",D42-G42)</f>
        <v/>
      </c>
      <c r="I42" s="27" t="str">
        <f>IF(AND(D42=0,G42=0),"",IF(OR(C42='ჯამი (HIDE)'!$B$11,C42='ჯამი (HIDE)'!$B$12,C42='ჯამი (HIDE)'!$B$13,C42='ჯამი (HIDE)'!$B$14),"",G42/D42))</f>
        <v/>
      </c>
    </row>
    <row r="43" spans="1:9">
      <c r="A43" t="str">
        <f t="shared" si="3"/>
        <v>a</v>
      </c>
      <c r="B43" s="6"/>
      <c r="C43" s="7" t="s">
        <v>8</v>
      </c>
      <c r="D43" s="14">
        <f>სულ!D87</f>
        <v>0</v>
      </c>
      <c r="E43" s="14">
        <f>სულ!E87</f>
        <v>0</v>
      </c>
      <c r="F43" s="14">
        <v>0</v>
      </c>
      <c r="G43" s="14">
        <f t="shared" si="2"/>
        <v>0</v>
      </c>
      <c r="H43" s="14">
        <f>IF(OR(C43='ჯამი (HIDE)'!$B$11,C43='ჯამი (HIDE)'!$B$12,C43='ჯამი (HIDE)'!$B$13,C43='ჯამი (HIDE)'!$B$14),"",D43-G43)</f>
        <v>0</v>
      </c>
      <c r="I43" s="27" t="str">
        <f>IF(AND(D43=0,G43=0),"",IF(OR(C43='ჯამი (HIDE)'!$B$11,C43='ჯამი (HIDE)'!$B$12,C43='ჯამი (HIDE)'!$B$13,C43='ჯამი (HIDE)'!$B$14),"",G43/D43))</f>
        <v/>
      </c>
    </row>
    <row r="44" spans="1:9">
      <c r="A44" t="str">
        <f t="shared" si="3"/>
        <v>a</v>
      </c>
      <c r="B44" s="6"/>
      <c r="C44" s="7" t="s">
        <v>9</v>
      </c>
      <c r="D44" s="14">
        <f>სულ!D88</f>
        <v>0</v>
      </c>
      <c r="E44" s="14">
        <f>სულ!E88</f>
        <v>0</v>
      </c>
      <c r="F44" s="14">
        <v>0</v>
      </c>
      <c r="G44" s="14">
        <f t="shared" si="2"/>
        <v>0</v>
      </c>
      <c r="H44" s="14">
        <f>IF(OR(C44='ჯამი (HIDE)'!$B$11,C44='ჯამი (HIDE)'!$B$12,C44='ჯამი (HIDE)'!$B$13,C44='ჯამი (HIDE)'!$B$14),"",D44-G44)</f>
        <v>0</v>
      </c>
      <c r="I44" s="27" t="str">
        <f>IF(AND(D44=0,G44=0),"",IF(OR(C44='ჯამი (HIDE)'!$B$11,C44='ჯამი (HIDE)'!$B$12,C44='ჯამი (HIDE)'!$B$13,C44='ჯამი (HIDE)'!$B$14),"",G44/D44))</f>
        <v/>
      </c>
    </row>
    <row r="45" spans="1:9">
      <c r="A45" t="str">
        <f t="shared" si="3"/>
        <v>a</v>
      </c>
      <c r="B45" s="6"/>
      <c r="C45" s="7" t="s">
        <v>10</v>
      </c>
      <c r="D45" s="14">
        <f>სულ!D89</f>
        <v>0</v>
      </c>
      <c r="E45" s="14">
        <f>სულ!E89</f>
        <v>0</v>
      </c>
      <c r="F45" s="14">
        <v>0</v>
      </c>
      <c r="G45" s="14">
        <f t="shared" si="2"/>
        <v>0</v>
      </c>
      <c r="H45" s="14">
        <f>IF(OR(C45='ჯამი (HIDE)'!$B$11,C45='ჯამი (HIDE)'!$B$12,C45='ჯამი (HIDE)'!$B$13,C45='ჯამი (HIDE)'!$B$14),"",D45-G45)</f>
        <v>0</v>
      </c>
      <c r="I45" s="27" t="str">
        <f>IF(AND(D45=0,G45=0),"",IF(OR(C45='ჯამი (HIDE)'!$B$11,C45='ჯამი (HIDE)'!$B$12,C45='ჯამი (HIDE)'!$B$13,C45='ჯამი (HIDE)'!$B$14),"",G45/D45))</f>
        <v/>
      </c>
    </row>
    <row r="46" spans="1:9">
      <c r="A46" t="str">
        <f t="shared" si="3"/>
        <v>a</v>
      </c>
      <c r="B46" s="6"/>
      <c r="C46" s="7" t="s">
        <v>11</v>
      </c>
      <c r="D46" s="14">
        <f>სულ!D90</f>
        <v>0</v>
      </c>
      <c r="E46" s="14">
        <f>სულ!E90</f>
        <v>0</v>
      </c>
      <c r="F46" s="14">
        <v>0</v>
      </c>
      <c r="G46" s="14">
        <f t="shared" si="2"/>
        <v>0</v>
      </c>
      <c r="H46" s="14">
        <f>IF(OR(C46='ჯამი (HIDE)'!$B$11,C46='ჯამი (HIDE)'!$B$12,C46='ჯამი (HIDE)'!$B$13,C46='ჯამი (HIDE)'!$B$14),"",D46-G46)</f>
        <v>0</v>
      </c>
      <c r="I46" s="27" t="str">
        <f>IF(AND(D46=0,G46=0),"",IF(OR(C46='ჯამი (HIDE)'!$B$11,C46='ჯამი (HIDE)'!$B$12,C46='ჯამი (HIDE)'!$B$13,C46='ჯამი (HIDE)'!$B$14),"",G46/D46))</f>
        <v/>
      </c>
    </row>
    <row r="47" spans="1:9">
      <c r="A47" t="str">
        <f t="shared" si="3"/>
        <v>a</v>
      </c>
      <c r="B47" s="6"/>
      <c r="C47" s="7" t="s">
        <v>12</v>
      </c>
      <c r="D47" s="14">
        <f>სულ!D91</f>
        <v>0</v>
      </c>
      <c r="E47" s="14">
        <f>სულ!E91</f>
        <v>0</v>
      </c>
      <c r="F47" s="14">
        <v>0</v>
      </c>
      <c r="G47" s="14">
        <f t="shared" si="2"/>
        <v>0</v>
      </c>
      <c r="H47" s="14">
        <f>IF(OR(C47='ჯამი (HIDE)'!$B$11,C47='ჯამი (HIDE)'!$B$12,C47='ჯამი (HIDE)'!$B$13,C47='ჯამი (HIDE)'!$B$14),"",D47-G47)</f>
        <v>0</v>
      </c>
      <c r="I47" s="27" t="str">
        <f>IF(AND(D47=0,G47=0),"",IF(OR(C47='ჯამი (HIDE)'!$B$11,C47='ჯამი (HIDE)'!$B$12,C47='ჯამი (HIDE)'!$B$13,C47='ჯამი (HIDE)'!$B$14),"",G47/D47))</f>
        <v/>
      </c>
    </row>
    <row r="48" spans="1:9">
      <c r="A48" t="str">
        <f t="shared" si="3"/>
        <v>a</v>
      </c>
      <c r="B48" s="4"/>
      <c r="C48" s="5" t="s">
        <v>13</v>
      </c>
      <c r="D48" s="13">
        <f>სულ!D92</f>
        <v>0</v>
      </c>
      <c r="E48" s="13">
        <f>სულ!E92</f>
        <v>0</v>
      </c>
      <c r="F48" s="14">
        <v>0</v>
      </c>
      <c r="G48" s="13">
        <f t="shared" si="2"/>
        <v>0</v>
      </c>
      <c r="H48" s="13">
        <f>IF(OR(C48='ჯამი (HIDE)'!$B$11,C48='ჯამი (HIDE)'!$B$12,C48='ჯამი (HIDE)'!$B$13,C48='ჯამი (HIDE)'!$B$14),"",D48-G48)</f>
        <v>0</v>
      </c>
      <c r="I48" s="26" t="str">
        <f>IF(AND(D48=0,G48=0),"",IF(OR(C48='ჯამი (HIDE)'!$B$11,C48='ჯამი (HIDE)'!$B$12,C48='ჯამი (HIDE)'!$B$13,C48='ჯამი (HIDE)'!$B$14),"",G48/D48))</f>
        <v/>
      </c>
    </row>
    <row r="49" spans="1:9">
      <c r="A49" t="str">
        <f t="shared" si="3"/>
        <v>a</v>
      </c>
      <c r="B49" s="4"/>
      <c r="C49" s="5" t="s">
        <v>14</v>
      </c>
      <c r="D49" s="13">
        <f>სულ!D93</f>
        <v>0</v>
      </c>
      <c r="E49" s="13">
        <f>სულ!E93</f>
        <v>0</v>
      </c>
      <c r="F49" s="14">
        <v>0</v>
      </c>
      <c r="G49" s="13">
        <f t="shared" si="2"/>
        <v>0</v>
      </c>
      <c r="H49" s="13">
        <f>IF(OR(C49='ჯამი (HIDE)'!$B$11,C49='ჯამი (HIDE)'!$B$12,C49='ჯამი (HIDE)'!$B$13,C49='ჯამი (HIDE)'!$B$14),"",D49-G49)</f>
        <v>0</v>
      </c>
      <c r="I49" s="26" t="str">
        <f>IF(AND(D49=0,G49=0),"",IF(OR(C49='ჯამი (HIDE)'!$B$11,C49='ჯამი (HIDE)'!$B$12,C49='ჯამი (HIDE)'!$B$13,C49='ჯამი (HIDE)'!$B$14),"",G49/D49))</f>
        <v/>
      </c>
    </row>
    <row r="50" spans="1:9" ht="15.75" thickBot="1">
      <c r="A50" t="str">
        <f t="shared" si="3"/>
        <v>a</v>
      </c>
      <c r="B50" s="8"/>
      <c r="C50" s="9" t="s">
        <v>15</v>
      </c>
      <c r="D50" s="15">
        <f>სულ!D94</f>
        <v>0</v>
      </c>
      <c r="E50" s="15">
        <f>სულ!E94</f>
        <v>0</v>
      </c>
      <c r="F50" s="14">
        <v>0</v>
      </c>
      <c r="G50" s="15">
        <f t="shared" si="2"/>
        <v>0</v>
      </c>
      <c r="H50" s="15">
        <f>IF(OR(C50='ჯამი (HIDE)'!$B$11,C50='ჯამი (HIDE)'!$B$12,C50='ჯამი (HIDE)'!$B$13,C50='ჯამი (HIDE)'!$B$14),"",D50-G50)</f>
        <v>0</v>
      </c>
      <c r="I50" s="28" t="str">
        <f>IF(AND(D50=0,G50=0),"",IF(OR(C50='ჯამი (HIDE)'!$B$11,C50='ჯამი (HIDE)'!$B$12,C50='ჯამი (HIDE)'!$B$13,C50='ჯამი (HIDE)'!$B$14),"",G50/D50))</f>
        <v/>
      </c>
    </row>
    <row r="51" spans="1:9" ht="31.5" thickTop="1" thickBot="1">
      <c r="A51" t="str">
        <f t="shared" ref="A51:A66" si="6">IF(OR(D51&lt;&gt;0,F51&lt;&gt;0,G51&lt;&gt;0,H51&lt;&gt;0,I51&lt;&gt;0,),"a","b")</f>
        <v>a</v>
      </c>
      <c r="B51" s="10" t="s">
        <v>25</v>
      </c>
      <c r="C51" s="3" t="s">
        <v>26</v>
      </c>
      <c r="D51" s="3">
        <f>სულ!D95</f>
        <v>18000</v>
      </c>
      <c r="E51" s="3">
        <f>სულ!E95</f>
        <v>2222</v>
      </c>
      <c r="F51" s="3">
        <f t="shared" ref="F51" si="7">SUM(F52,F64,F65,F66)</f>
        <v>15778</v>
      </c>
      <c r="G51" s="3">
        <f t="shared" si="2"/>
        <v>18000</v>
      </c>
      <c r="H51" s="3">
        <f>IF(OR(C51='ჯამი (HIDE)'!$B$11,C51='ჯამი (HIDE)'!$B$12,C51='ჯამი (HIDE)'!$B$13,C51='ჯამი (HIDE)'!$B$14),"",D51-G51)</f>
        <v>0</v>
      </c>
      <c r="I51" s="25">
        <f>IF(AND(D51=0,G51=0),"",IF(OR(C51='ჯამი (HIDE)'!$B$11,C51='ჯამი (HIDE)'!$B$12,C51='ჯამი (HIDE)'!$B$13,C51='ჯამი (HIDE)'!$B$14),"",G51/D51))</f>
        <v>1</v>
      </c>
    </row>
    <row r="52" spans="1:9" ht="15.75" thickTop="1">
      <c r="A52" t="str">
        <f t="shared" si="6"/>
        <v>a</v>
      </c>
      <c r="B52" s="4"/>
      <c r="C52" s="5" t="s">
        <v>5</v>
      </c>
      <c r="D52" s="13">
        <f>სულ!D96</f>
        <v>18000</v>
      </c>
      <c r="E52" s="13">
        <f>სულ!E96</f>
        <v>2222</v>
      </c>
      <c r="F52" s="13">
        <f>SUM(F53,F57,F59,F60,F61,F62,F63)</f>
        <v>15778</v>
      </c>
      <c r="G52" s="13">
        <f t="shared" si="2"/>
        <v>18000</v>
      </c>
      <c r="H52" s="13">
        <f>IF(OR(C52='ჯამი (HIDE)'!$B$11,C52='ჯამი (HIDE)'!$B$12,C52='ჯამი (HIDE)'!$B$13,C52='ჯამი (HIDE)'!$B$14),"",D52-G52)</f>
        <v>0</v>
      </c>
      <c r="I52" s="26">
        <f>IF(AND(D52=0,G52=0),"",IF(OR(C52='ჯამი (HIDE)'!$B$11,C52='ჯამი (HIDE)'!$B$12,C52='ჯამი (HIDE)'!$B$13,C52='ჯამი (HIDE)'!$B$14),"",G52/D52))</f>
        <v>1</v>
      </c>
    </row>
    <row r="53" spans="1:9">
      <c r="A53" t="str">
        <f t="shared" si="6"/>
        <v>a</v>
      </c>
      <c r="B53" s="6"/>
      <c r="C53" s="7" t="s">
        <v>6</v>
      </c>
      <c r="D53" s="14">
        <f>სულ!D97</f>
        <v>0</v>
      </c>
      <c r="E53" s="14">
        <f>სულ!E97</f>
        <v>0</v>
      </c>
      <c r="F53" s="14">
        <v>0</v>
      </c>
      <c r="G53" s="14">
        <f t="shared" si="2"/>
        <v>0</v>
      </c>
      <c r="H53" s="14">
        <f>IF(OR(C53='ჯამი (HIDE)'!$B$11,C53='ჯამი (HIDE)'!$B$12,C53='ჯამი (HIDE)'!$B$13,C53='ჯამი (HIDE)'!$B$14),"",D53-G53)</f>
        <v>0</v>
      </c>
      <c r="I53" s="27" t="str">
        <f>IF(AND(D53=0,G53=0),"",IF(OR(C53='ჯამი (HIDE)'!$B$11,C53='ჯამი (HIDE)'!$B$12,C53='ჯამი (HIDE)'!$B$13,C53='ჯამი (HIDE)'!$B$14),"",G53/D53))</f>
        <v/>
      </c>
    </row>
    <row r="54" spans="1:9">
      <c r="A54" t="str">
        <f t="shared" si="6"/>
        <v>a</v>
      </c>
      <c r="B54" s="6"/>
      <c r="C54" s="18" t="s">
        <v>187</v>
      </c>
      <c r="D54" s="14">
        <f>სულ!D98</f>
        <v>0</v>
      </c>
      <c r="E54" s="14">
        <f>სულ!E98</f>
        <v>0</v>
      </c>
      <c r="F54" s="14">
        <v>0</v>
      </c>
      <c r="G54" s="14">
        <f t="shared" si="2"/>
        <v>0</v>
      </c>
      <c r="H54" s="14" t="str">
        <f>IF(OR(C54='ჯამი (HIDE)'!$B$11,C54='ჯამი (HIDE)'!$B$12,C54='ჯამი (HIDE)'!$B$13,C54='ჯამი (HIDE)'!$B$14),"",D54-G54)</f>
        <v/>
      </c>
      <c r="I54" s="27" t="str">
        <f>IF(AND(D54=0,G54=0),"",IF(OR(C54='ჯამი (HIDE)'!$B$11,C54='ჯამი (HIDE)'!$B$12,C54='ჯამი (HIDE)'!$B$13,C54='ჯამი (HIDE)'!$B$14),"",G54/D54))</f>
        <v/>
      </c>
    </row>
    <row r="55" spans="1:9">
      <c r="A55" t="str">
        <f t="shared" si="6"/>
        <v>a</v>
      </c>
      <c r="B55" s="6"/>
      <c r="C55" s="18" t="s">
        <v>188</v>
      </c>
      <c r="D55" s="14">
        <f>სულ!D99</f>
        <v>0</v>
      </c>
      <c r="E55" s="14">
        <f>სულ!E99</f>
        <v>0</v>
      </c>
      <c r="F55" s="14">
        <v>0</v>
      </c>
      <c r="G55" s="14">
        <f t="shared" si="2"/>
        <v>0</v>
      </c>
      <c r="H55" s="14" t="str">
        <f>IF(OR(C55='ჯამი (HIDE)'!$B$11,C55='ჯამი (HIDE)'!$B$12,C55='ჯამი (HIDE)'!$B$13,C55='ჯამი (HIDE)'!$B$14),"",D55-G55)</f>
        <v/>
      </c>
      <c r="I55" s="27" t="str">
        <f>IF(AND(D55=0,G55=0),"",IF(OR(C55='ჯამი (HIDE)'!$B$11,C55='ჯამი (HIDE)'!$B$12,C55='ჯამი (HIDE)'!$B$13,C55='ჯამი (HIDE)'!$B$14),"",G55/D55))</f>
        <v/>
      </c>
    </row>
    <row r="56" spans="1:9">
      <c r="A56" t="str">
        <f t="shared" si="6"/>
        <v>a</v>
      </c>
      <c r="B56" s="6"/>
      <c r="C56" s="18" t="s">
        <v>189</v>
      </c>
      <c r="D56" s="14">
        <f>სულ!D100</f>
        <v>0</v>
      </c>
      <c r="E56" s="14">
        <f>სულ!E100</f>
        <v>0</v>
      </c>
      <c r="F56" s="14">
        <v>0</v>
      </c>
      <c r="G56" s="14">
        <f t="shared" si="2"/>
        <v>0</v>
      </c>
      <c r="H56" s="14" t="str">
        <f>IF(OR(C56='ჯამი (HIDE)'!$B$11,C56='ჯამი (HIDE)'!$B$12,C56='ჯამი (HIDE)'!$B$13,C56='ჯამი (HIDE)'!$B$14),"",D56-G56)</f>
        <v/>
      </c>
      <c r="I56" s="27" t="str">
        <f>IF(AND(D56=0,G56=0),"",IF(OR(C56='ჯამი (HIDE)'!$B$11,C56='ჯამი (HIDE)'!$B$12,C56='ჯამი (HIDE)'!$B$13,C56='ჯამი (HIDE)'!$B$14),"",G56/D56))</f>
        <v/>
      </c>
    </row>
    <row r="57" spans="1:9">
      <c r="A57" t="str">
        <f t="shared" si="6"/>
        <v>a</v>
      </c>
      <c r="B57" s="6"/>
      <c r="C57" s="7" t="s">
        <v>7</v>
      </c>
      <c r="D57" s="14">
        <f>სულ!D101</f>
        <v>15000</v>
      </c>
      <c r="E57" s="14">
        <f>სულ!E101</f>
        <v>822</v>
      </c>
      <c r="F57" s="14">
        <f>15000-822</f>
        <v>14178</v>
      </c>
      <c r="G57" s="14">
        <f t="shared" si="2"/>
        <v>15000</v>
      </c>
      <c r="H57" s="14">
        <f>IF(OR(C57='ჯამი (HIDE)'!$B$11,C57='ჯამი (HIDE)'!$B$12,C57='ჯამი (HIDE)'!$B$13,C57='ჯამი (HIDE)'!$B$14),"",D57-G57)</f>
        <v>0</v>
      </c>
      <c r="I57" s="27">
        <f>IF(AND(D57=0,G57=0),"",IF(OR(C57='ჯამი (HIDE)'!$B$11,C57='ჯამი (HIDE)'!$B$12,C57='ჯამი (HIDE)'!$B$13,C57='ჯამი (HIDE)'!$B$14),"",G57/D57))</f>
        <v>1</v>
      </c>
    </row>
    <row r="58" spans="1:9">
      <c r="A58" t="str">
        <f t="shared" si="6"/>
        <v>a</v>
      </c>
      <c r="B58" s="6"/>
      <c r="C58" s="18" t="s">
        <v>190</v>
      </c>
      <c r="D58" s="14">
        <f>სულ!D102</f>
        <v>0</v>
      </c>
      <c r="E58" s="14">
        <f>სულ!E102</f>
        <v>0</v>
      </c>
      <c r="F58" s="14">
        <v>0</v>
      </c>
      <c r="G58" s="14">
        <f t="shared" si="2"/>
        <v>0</v>
      </c>
      <c r="H58" s="14" t="str">
        <f>IF(OR(C58='ჯამი (HIDE)'!$B$11,C58='ჯამი (HIDE)'!$B$12,C58='ჯამი (HIDE)'!$B$13,C58='ჯამი (HIDE)'!$B$14),"",D58-G58)</f>
        <v/>
      </c>
      <c r="I58" s="27" t="str">
        <f>IF(AND(D58=0,G58=0),"",IF(OR(C58='ჯამი (HIDE)'!$B$11,C58='ჯამი (HIDE)'!$B$12,C58='ჯამი (HIDE)'!$B$13,C58='ჯამი (HIDE)'!$B$14),"",G58/D58))</f>
        <v/>
      </c>
    </row>
    <row r="59" spans="1:9">
      <c r="A59" t="str">
        <f t="shared" si="6"/>
        <v>a</v>
      </c>
      <c r="B59" s="6"/>
      <c r="C59" s="7" t="s">
        <v>8</v>
      </c>
      <c r="D59" s="14">
        <f>სულ!D103</f>
        <v>0</v>
      </c>
      <c r="E59" s="14">
        <f>სულ!E103</f>
        <v>0</v>
      </c>
      <c r="F59" s="14">
        <v>0</v>
      </c>
      <c r="G59" s="14">
        <f t="shared" si="2"/>
        <v>0</v>
      </c>
      <c r="H59" s="14">
        <f>IF(OR(C59='ჯამი (HIDE)'!$B$11,C59='ჯამი (HIDE)'!$B$12,C59='ჯამი (HIDE)'!$B$13,C59='ჯამი (HIDE)'!$B$14),"",D59-G59)</f>
        <v>0</v>
      </c>
      <c r="I59" s="27" t="str">
        <f>IF(AND(D59=0,G59=0),"",IF(OR(C59='ჯამი (HIDE)'!$B$11,C59='ჯამი (HIDE)'!$B$12,C59='ჯამი (HIDE)'!$B$13,C59='ჯამი (HIDE)'!$B$14),"",G59/D59))</f>
        <v/>
      </c>
    </row>
    <row r="60" spans="1:9">
      <c r="A60" t="str">
        <f t="shared" si="6"/>
        <v>a</v>
      </c>
      <c r="B60" s="6"/>
      <c r="C60" s="7" t="s">
        <v>9</v>
      </c>
      <c r="D60" s="14">
        <f>სულ!D104</f>
        <v>0</v>
      </c>
      <c r="E60" s="14">
        <f>სულ!E104</f>
        <v>0</v>
      </c>
      <c r="F60" s="14">
        <v>0</v>
      </c>
      <c r="G60" s="14">
        <f t="shared" si="2"/>
        <v>0</v>
      </c>
      <c r="H60" s="14">
        <f>IF(OR(C60='ჯამი (HIDE)'!$B$11,C60='ჯამი (HIDE)'!$B$12,C60='ჯამი (HIDE)'!$B$13,C60='ჯამი (HIDE)'!$B$14),"",D60-G60)</f>
        <v>0</v>
      </c>
      <c r="I60" s="27" t="str">
        <f>IF(AND(D60=0,G60=0),"",IF(OR(C60='ჯამი (HIDE)'!$B$11,C60='ჯამი (HIDE)'!$B$12,C60='ჯამი (HIDE)'!$B$13,C60='ჯამი (HIDE)'!$B$14),"",G60/D60))</f>
        <v/>
      </c>
    </row>
    <row r="61" spans="1:9">
      <c r="A61" t="str">
        <f t="shared" si="6"/>
        <v>a</v>
      </c>
      <c r="B61" s="6"/>
      <c r="C61" s="7" t="s">
        <v>10</v>
      </c>
      <c r="D61" s="14">
        <f>სულ!D105</f>
        <v>0</v>
      </c>
      <c r="E61" s="14">
        <f>სულ!E105</f>
        <v>0</v>
      </c>
      <c r="F61" s="14">
        <v>0</v>
      </c>
      <c r="G61" s="14">
        <f t="shared" si="2"/>
        <v>0</v>
      </c>
      <c r="H61" s="14">
        <f>IF(OR(C61='ჯამი (HIDE)'!$B$11,C61='ჯამი (HIDE)'!$B$12,C61='ჯამი (HIDE)'!$B$13,C61='ჯამი (HIDE)'!$B$14),"",D61-G61)</f>
        <v>0</v>
      </c>
      <c r="I61" s="27" t="str">
        <f>IF(AND(D61=0,G61=0),"",IF(OR(C61='ჯამი (HIDE)'!$B$11,C61='ჯამი (HIDE)'!$B$12,C61='ჯამი (HIDE)'!$B$13,C61='ჯამი (HIDE)'!$B$14),"",G61/D61))</f>
        <v/>
      </c>
    </row>
    <row r="62" spans="1:9">
      <c r="A62" t="str">
        <f t="shared" si="6"/>
        <v>a</v>
      </c>
      <c r="B62" s="6"/>
      <c r="C62" s="7" t="s">
        <v>11</v>
      </c>
      <c r="D62" s="14">
        <f>სულ!D106</f>
        <v>0</v>
      </c>
      <c r="E62" s="14">
        <f>სულ!E106</f>
        <v>0</v>
      </c>
      <c r="F62" s="14">
        <v>0</v>
      </c>
      <c r="G62" s="14">
        <f t="shared" si="2"/>
        <v>0</v>
      </c>
      <c r="H62" s="14">
        <f>IF(OR(C62='ჯამი (HIDE)'!$B$11,C62='ჯამი (HIDE)'!$B$12,C62='ჯამი (HIDE)'!$B$13,C62='ჯამი (HIDE)'!$B$14),"",D62-G62)</f>
        <v>0</v>
      </c>
      <c r="I62" s="27" t="str">
        <f>IF(AND(D62=0,G62=0),"",IF(OR(C62='ჯამი (HIDE)'!$B$11,C62='ჯამი (HIDE)'!$B$12,C62='ჯამი (HIDE)'!$B$13,C62='ჯამი (HIDE)'!$B$14),"",G62/D62))</f>
        <v/>
      </c>
    </row>
    <row r="63" spans="1:9">
      <c r="A63" t="str">
        <f t="shared" si="6"/>
        <v>a</v>
      </c>
      <c r="B63" s="6"/>
      <c r="C63" s="7" t="s">
        <v>12</v>
      </c>
      <c r="D63" s="14">
        <f>სულ!D107</f>
        <v>3000</v>
      </c>
      <c r="E63" s="14">
        <f>სულ!E107</f>
        <v>1400</v>
      </c>
      <c r="F63" s="14">
        <f>1.6*1000</f>
        <v>1600</v>
      </c>
      <c r="G63" s="14">
        <f t="shared" si="2"/>
        <v>3000</v>
      </c>
      <c r="H63" s="14">
        <f>IF(OR(C63='ჯამი (HIDE)'!$B$11,C63='ჯამი (HIDE)'!$B$12,C63='ჯამი (HIDE)'!$B$13,C63='ჯამი (HIDE)'!$B$14),"",D63-G63)</f>
        <v>0</v>
      </c>
      <c r="I63" s="27">
        <f>IF(AND(D63=0,G63=0),"",IF(OR(C63='ჯამი (HIDE)'!$B$11,C63='ჯამი (HIDE)'!$B$12,C63='ჯამი (HIDE)'!$B$13,C63='ჯამი (HIDE)'!$B$14),"",G63/D63))</f>
        <v>1</v>
      </c>
    </row>
    <row r="64" spans="1:9">
      <c r="A64" t="str">
        <f t="shared" si="6"/>
        <v>a</v>
      </c>
      <c r="B64" s="4"/>
      <c r="C64" s="5" t="s">
        <v>13</v>
      </c>
      <c r="D64" s="13">
        <f>სულ!D108</f>
        <v>0</v>
      </c>
      <c r="E64" s="13">
        <f>სულ!E108</f>
        <v>0</v>
      </c>
      <c r="F64" s="13">
        <v>0</v>
      </c>
      <c r="G64" s="13">
        <f t="shared" si="2"/>
        <v>0</v>
      </c>
      <c r="H64" s="13">
        <f>IF(OR(C64='ჯამი (HIDE)'!$B$11,C64='ჯამი (HIDE)'!$B$12,C64='ჯამი (HIDE)'!$B$13,C64='ჯამი (HIDE)'!$B$14),"",D64-G64)</f>
        <v>0</v>
      </c>
      <c r="I64" s="26" t="str">
        <f>IF(AND(D64=0,G64=0),"",IF(OR(C64='ჯამი (HIDE)'!$B$11,C64='ჯამი (HIDE)'!$B$12,C64='ჯამი (HIDE)'!$B$13,C64='ჯამი (HIDE)'!$B$14),"",G64/D64))</f>
        <v/>
      </c>
    </row>
    <row r="65" spans="1:9">
      <c r="A65" t="str">
        <f t="shared" si="6"/>
        <v>a</v>
      </c>
      <c r="B65" s="4"/>
      <c r="C65" s="5" t="s">
        <v>14</v>
      </c>
      <c r="D65" s="13">
        <f>სულ!D109</f>
        <v>0</v>
      </c>
      <c r="E65" s="13">
        <f>სულ!E109</f>
        <v>0</v>
      </c>
      <c r="F65" s="13">
        <v>0</v>
      </c>
      <c r="G65" s="13">
        <f t="shared" si="2"/>
        <v>0</v>
      </c>
      <c r="H65" s="13">
        <f>IF(OR(C65='ჯამი (HIDE)'!$B$11,C65='ჯამი (HIDE)'!$B$12,C65='ჯამი (HIDE)'!$B$13,C65='ჯამი (HIDE)'!$B$14),"",D65-G65)</f>
        <v>0</v>
      </c>
      <c r="I65" s="26" t="str">
        <f>IF(AND(D65=0,G65=0),"",IF(OR(C65='ჯამი (HIDE)'!$B$11,C65='ჯამი (HIDE)'!$B$12,C65='ჯამი (HIDE)'!$B$13,C65='ჯამი (HIDE)'!$B$14),"",G65/D65))</f>
        <v/>
      </c>
    </row>
    <row r="66" spans="1:9" ht="15.75" thickBot="1">
      <c r="A66" t="str">
        <f t="shared" si="6"/>
        <v>a</v>
      </c>
      <c r="B66" s="8"/>
      <c r="C66" s="9" t="s">
        <v>15</v>
      </c>
      <c r="D66" s="15">
        <f>სულ!D110</f>
        <v>0</v>
      </c>
      <c r="E66" s="15">
        <f>სულ!E110</f>
        <v>0</v>
      </c>
      <c r="F66" s="15">
        <v>0</v>
      </c>
      <c r="G66" s="15">
        <f t="shared" si="2"/>
        <v>0</v>
      </c>
      <c r="H66" s="15">
        <f>IF(OR(C66='ჯამი (HIDE)'!$B$11,C66='ჯამი (HIDE)'!$B$12,C66='ჯამი (HIDE)'!$B$13,C66='ჯამი (HIDE)'!$B$14),"",D66-G66)</f>
        <v>0</v>
      </c>
      <c r="I66" s="28" t="str">
        <f>IF(AND(D66=0,G66=0),"",IF(OR(C66='ჯამი (HIDE)'!$B$11,C66='ჯამი (HIDE)'!$B$12,C66='ჯამი (HIDE)'!$B$13,C66='ჯამი (HIDE)'!$B$14),"",G66/D66))</f>
        <v/>
      </c>
    </row>
    <row r="67" spans="1:9" ht="15.75" thickTop="1"/>
  </sheetData>
  <autoFilter ref="A2:I2"/>
  <pageMargins left="0.7" right="0.7" top="0.75" bottom="0.75" header="0.3" footer="0.3"/>
  <pageSetup scale="4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showGridLines="0" view="pageBreakPreview" zoomScaleNormal="100" zoomScaleSheetLayoutView="100" workbookViewId="0">
      <pane ySplit="2" topLeftCell="A30" activePane="bottomLeft" state="frozen"/>
      <selection pane="bottomLeft" activeCell="A10" sqref="A10"/>
    </sheetView>
  </sheetViews>
  <sheetFormatPr defaultRowHeight="15"/>
  <cols>
    <col min="1" max="1" width="2" customWidth="1"/>
    <col min="2" max="2" width="16.140625" customWidth="1"/>
    <col min="3" max="3" width="65.28515625" customWidth="1"/>
    <col min="4" max="4" width="18.28515625" bestFit="1" customWidth="1"/>
    <col min="5" max="5" width="16" customWidth="1"/>
    <col min="6" max="6" width="22.5703125" customWidth="1"/>
    <col min="7" max="7" width="18.28515625" bestFit="1" customWidth="1"/>
    <col min="8" max="8" width="14.42578125" bestFit="1" customWidth="1"/>
    <col min="9" max="9" width="10.5703125" customWidth="1"/>
    <col min="10" max="10" width="82.28515625" customWidth="1"/>
  </cols>
  <sheetData>
    <row r="2" spans="1:10" ht="45.75" thickBot="1">
      <c r="B2" s="1" t="s">
        <v>0</v>
      </c>
      <c r="C2" s="1" t="s">
        <v>1</v>
      </c>
      <c r="D2" s="1" t="s">
        <v>181</v>
      </c>
      <c r="E2" s="1" t="s">
        <v>183</v>
      </c>
      <c r="F2" s="1" t="s">
        <v>182</v>
      </c>
      <c r="G2" s="1" t="s">
        <v>184</v>
      </c>
      <c r="H2" s="1" t="s">
        <v>185</v>
      </c>
      <c r="I2" s="1" t="s">
        <v>186</v>
      </c>
    </row>
    <row r="3" spans="1:10" ht="31.5" customHeight="1" thickTop="1" thickBot="1">
      <c r="A3" t="str">
        <f t="shared" ref="A3:A19" si="0">IF(OR(D3&lt;&gt;0,F3&lt;&gt;0,G3&lt;&gt;0,H3&lt;&gt;0,I3&lt;&gt;0,),"a","b")</f>
        <v>a</v>
      </c>
      <c r="B3" s="10" t="s">
        <v>55</v>
      </c>
      <c r="C3" s="11" t="s">
        <v>56</v>
      </c>
      <c r="D3" s="3">
        <f>სულ!D291</f>
        <v>642300</v>
      </c>
      <c r="E3" s="3">
        <f>SUM(E4,E16,E17,E18)</f>
        <v>0</v>
      </c>
      <c r="F3" s="3">
        <f t="shared" ref="F3" si="1">SUM(F4,F16,F17,F18)</f>
        <v>403144.52</v>
      </c>
      <c r="G3" s="3">
        <f>E3+F3</f>
        <v>403144.52</v>
      </c>
      <c r="H3" s="3">
        <f>IF(OR(C3='ჯამი (HIDE)'!$B$11,C3='ჯამი (HIDE)'!$B$12,C3='ჯამი (HIDE)'!$B$13,C3='ჯამი (HIDE)'!$B$14),"",D3-G3)</f>
        <v>239155.47999999998</v>
      </c>
      <c r="I3" s="25">
        <f>IF(AND(D3=0,G3=0),"",IF(OR(C3='ჯამი (HIDE)'!$B$11,C3='ჯამი (HIDE)'!$B$12,C3='ჯამი (HIDE)'!$B$13,C3='ჯამი (HIDE)'!$B$14),"",G3/D3))</f>
        <v>0.62765766775650011</v>
      </c>
    </row>
    <row r="4" spans="1:10" ht="15.75" thickTop="1">
      <c r="A4" t="str">
        <f t="shared" si="0"/>
        <v>a</v>
      </c>
      <c r="B4" s="4"/>
      <c r="C4" s="5" t="s">
        <v>5</v>
      </c>
      <c r="D4" s="13">
        <f>სულ!D292</f>
        <v>625943</v>
      </c>
      <c r="E4" s="13">
        <f>SUM(E5:E15)</f>
        <v>0</v>
      </c>
      <c r="F4" s="13">
        <f>SUM(F5,F9,F11,F12,F13,F14,F15)</f>
        <v>397809.95</v>
      </c>
      <c r="G4" s="13">
        <f t="shared" ref="G4:G30" si="2">E4+F4</f>
        <v>397809.95</v>
      </c>
      <c r="H4" s="13">
        <f>IF(OR(C4='ჯამი (HIDE)'!$B$11,C4='ჯამი (HIDE)'!$B$12,C4='ჯამი (HIDE)'!$B$13,C4='ჯამი (HIDE)'!$B$14),"",D4-G4)</f>
        <v>228133.05</v>
      </c>
      <c r="I4" s="26">
        <f>IF(AND(D4=0,G4=0),"",IF(OR(C4='ჯამი (HIDE)'!$B$11,C4='ჯამი (HIDE)'!$B$12,C4='ჯამი (HIDE)'!$B$13,C4='ჯამი (HIDE)'!$B$14),"",G4/D4))</f>
        <v>0.63553702174159632</v>
      </c>
    </row>
    <row r="5" spans="1:10" ht="45">
      <c r="A5" t="str">
        <f t="shared" si="0"/>
        <v>a</v>
      </c>
      <c r="B5" s="6"/>
      <c r="C5" s="7" t="s">
        <v>6</v>
      </c>
      <c r="D5" s="14">
        <f>სულ!D293</f>
        <v>312000</v>
      </c>
      <c r="E5" s="14"/>
      <c r="F5" s="14">
        <f>SUM(F6,F7,F8)</f>
        <v>172350</v>
      </c>
      <c r="G5" s="14">
        <f t="shared" si="2"/>
        <v>172350</v>
      </c>
      <c r="H5" s="14">
        <f>IF(OR(C5='ჯამი (HIDE)'!$B$11,C5='ჯამი (HIDE)'!$B$12,C5='ჯამი (HIDE)'!$B$13,C5='ჯამი (HIDE)'!$B$14),"",D5-G5)</f>
        <v>139650</v>
      </c>
      <c r="I5" s="27">
        <f>IF(AND(D5=0,G5=0),"",IF(OR(C5='ჯამი (HIDE)'!$B$11,C5='ჯამი (HIDE)'!$B$12,C5='ჯამი (HIDE)'!$B$13,C5='ჯამი (HIDE)'!$B$14),"",G5/D5))</f>
        <v>0.55240384615384619</v>
      </c>
      <c r="J5" s="39" t="s">
        <v>201</v>
      </c>
    </row>
    <row r="6" spans="1:10">
      <c r="A6" t="str">
        <f t="shared" si="0"/>
        <v>a</v>
      </c>
      <c r="B6" s="6"/>
      <c r="C6" s="18" t="s">
        <v>187</v>
      </c>
      <c r="D6" s="14">
        <f>სულ!D294</f>
        <v>0</v>
      </c>
      <c r="E6" s="14"/>
      <c r="F6" s="14">
        <v>132350</v>
      </c>
      <c r="G6" s="14">
        <f t="shared" si="2"/>
        <v>132350</v>
      </c>
      <c r="H6" s="14" t="str">
        <f>IF(OR(C6='ჯამი (HIDE)'!$B$11,C6='ჯამი (HIDE)'!$B$12,C6='ჯამი (HIDE)'!$B$13,C6='ჯამი (HIDE)'!$B$14),"",D6-G6)</f>
        <v/>
      </c>
      <c r="I6" s="27" t="str">
        <f>IF(AND(D6=0,G6=0),"",IF(OR(C6='ჯამი (HIDE)'!$B$11,C6='ჯამი (HIDE)'!$B$12,C6='ჯამი (HIDE)'!$B$13,C6='ჯამი (HIDE)'!$B$14),"",G6/D6))</f>
        <v/>
      </c>
    </row>
    <row r="7" spans="1:10">
      <c r="A7" t="str">
        <f t="shared" si="0"/>
        <v>a</v>
      </c>
      <c r="B7" s="6"/>
      <c r="C7" s="18" t="s">
        <v>188</v>
      </c>
      <c r="D7" s="14">
        <f>სულ!D295</f>
        <v>0</v>
      </c>
      <c r="E7" s="14"/>
      <c r="F7" s="14">
        <v>40000</v>
      </c>
      <c r="G7" s="14">
        <f t="shared" si="2"/>
        <v>40000</v>
      </c>
      <c r="H7" s="14" t="str">
        <f>IF(OR(C7='ჯამი (HIDE)'!$B$11,C7='ჯამი (HIDE)'!$B$12,C7='ჯამი (HIDE)'!$B$13,C7='ჯამი (HIDE)'!$B$14),"",D7-G7)</f>
        <v/>
      </c>
      <c r="I7" s="27" t="str">
        <f>IF(AND(D7=0,G7=0),"",IF(OR(C7='ჯამი (HIDE)'!$B$11,C7='ჯამი (HIDE)'!$B$12,C7='ჯამი (HIDE)'!$B$13,C7='ჯამი (HIDE)'!$B$14),"",G7/D7))</f>
        <v/>
      </c>
    </row>
    <row r="8" spans="1:10">
      <c r="A8" t="str">
        <f t="shared" si="0"/>
        <v>a</v>
      </c>
      <c r="B8" s="6"/>
      <c r="C8" s="18" t="s">
        <v>189</v>
      </c>
      <c r="D8" s="14">
        <f>სულ!D296</f>
        <v>0</v>
      </c>
      <c r="E8" s="14"/>
      <c r="F8" s="14">
        <v>0</v>
      </c>
      <c r="G8" s="14">
        <f t="shared" si="2"/>
        <v>0</v>
      </c>
      <c r="H8" s="14" t="str">
        <f>IF(OR(C8='ჯამი (HIDE)'!$B$11,C8='ჯამი (HIDE)'!$B$12,C8='ჯამი (HIDE)'!$B$13,C8='ჯამი (HIDE)'!$B$14),"",D8-G8)</f>
        <v/>
      </c>
      <c r="I8" s="27" t="str">
        <f>IF(AND(D8=0,G8=0),"",IF(OR(C8='ჯამი (HIDE)'!$B$11,C8='ჯამი (HIDE)'!$B$12,C8='ჯამი (HIDE)'!$B$13,C8='ჯამი (HIDE)'!$B$14),"",G8/D8))</f>
        <v/>
      </c>
    </row>
    <row r="9" spans="1:10" ht="90">
      <c r="A9" t="str">
        <f t="shared" si="0"/>
        <v>a</v>
      </c>
      <c r="B9" s="6"/>
      <c r="C9" s="7" t="s">
        <v>7</v>
      </c>
      <c r="D9" s="14">
        <f>სულ!D297</f>
        <v>309963</v>
      </c>
      <c r="E9" s="14"/>
      <c r="F9" s="14">
        <v>222179.95</v>
      </c>
      <c r="G9" s="14">
        <f t="shared" si="2"/>
        <v>222179.95</v>
      </c>
      <c r="H9" s="14">
        <f>IF(OR(C9='ჯამი (HIDE)'!$B$11,C9='ჯამი (HIDE)'!$B$12,C9='ჯამი (HIDE)'!$B$13,C9='ჯამი (HIDE)'!$B$14),"",D9-G9)</f>
        <v>87783.049999999988</v>
      </c>
      <c r="I9" s="27">
        <f>IF(AND(D9=0,G9=0),"",IF(OR(C9='ჯამი (HIDE)'!$B$11,C9='ჯამი (HIDE)'!$B$12,C9='ჯამი (HIDE)'!$B$13,C9='ჯამი (HIDE)'!$B$14),"",G9/D9))</f>
        <v>0.71679506908889135</v>
      </c>
      <c r="J9" s="39" t="s">
        <v>202</v>
      </c>
    </row>
    <row r="10" spans="1:10">
      <c r="A10" t="str">
        <f t="shared" si="0"/>
        <v>a</v>
      </c>
      <c r="B10" s="6"/>
      <c r="C10" s="18" t="s">
        <v>190</v>
      </c>
      <c r="D10" s="14">
        <f>სულ!D298</f>
        <v>0</v>
      </c>
      <c r="E10" s="14"/>
      <c r="F10" s="14">
        <v>160269</v>
      </c>
      <c r="G10" s="14">
        <f t="shared" si="2"/>
        <v>160269</v>
      </c>
      <c r="H10" s="14" t="str">
        <f>IF(OR(C10='ჯამი (HIDE)'!$B$11,C10='ჯამი (HIDE)'!$B$12,C10='ჯამი (HIDE)'!$B$13,C10='ჯამი (HIDE)'!$B$14),"",D10-G10)</f>
        <v/>
      </c>
      <c r="I10" s="27" t="str">
        <f>IF(AND(D10=0,G10=0),"",IF(OR(C10='ჯამი (HIDE)'!$B$11,C10='ჯამი (HIDE)'!$B$12,C10='ჯამი (HIDE)'!$B$13,C10='ჯამი (HIDE)'!$B$14),"",G10/D10))</f>
        <v/>
      </c>
    </row>
    <row r="11" spans="1:10">
      <c r="A11" t="str">
        <f t="shared" si="0"/>
        <v>a</v>
      </c>
      <c r="B11" s="6"/>
      <c r="C11" s="7" t="s">
        <v>8</v>
      </c>
      <c r="D11" s="14">
        <f>სულ!D299</f>
        <v>0</v>
      </c>
      <c r="E11" s="14"/>
      <c r="F11" s="14">
        <v>0</v>
      </c>
      <c r="G11" s="14">
        <f t="shared" si="2"/>
        <v>0</v>
      </c>
      <c r="H11" s="14">
        <f>IF(OR(C11='ჯამი (HIDE)'!$B$11,C11='ჯამი (HIDE)'!$B$12,C11='ჯამი (HIDE)'!$B$13,C11='ჯამი (HIDE)'!$B$14),"",D11-G11)</f>
        <v>0</v>
      </c>
      <c r="I11" s="27" t="str">
        <f>IF(AND(D11=0,G11=0),"",IF(OR(C11='ჯამი (HIDE)'!$B$11,C11='ჯამი (HIDE)'!$B$12,C11='ჯამი (HIDE)'!$B$13,C11='ჯამი (HIDE)'!$B$14),"",G11/D11))</f>
        <v/>
      </c>
    </row>
    <row r="12" spans="1:10">
      <c r="A12" t="str">
        <f t="shared" si="0"/>
        <v>a</v>
      </c>
      <c r="B12" s="6"/>
      <c r="C12" s="7" t="s">
        <v>9</v>
      </c>
      <c r="D12" s="14">
        <f>სულ!D300</f>
        <v>0</v>
      </c>
      <c r="E12" s="14"/>
      <c r="F12" s="14">
        <v>0</v>
      </c>
      <c r="G12" s="14">
        <f t="shared" si="2"/>
        <v>0</v>
      </c>
      <c r="H12" s="14">
        <f>IF(OR(C12='ჯამი (HIDE)'!$B$11,C12='ჯამი (HIDE)'!$B$12,C12='ჯამი (HIDE)'!$B$13,C12='ჯამი (HIDE)'!$B$14),"",D12-G12)</f>
        <v>0</v>
      </c>
      <c r="I12" s="27" t="str">
        <f>IF(AND(D12=0,G12=0),"",IF(OR(C12='ჯამი (HIDE)'!$B$11,C12='ჯამი (HIDE)'!$B$12,C12='ჯამი (HIDE)'!$B$13,C12='ჯამი (HIDE)'!$B$14),"",G12/D12))</f>
        <v/>
      </c>
    </row>
    <row r="13" spans="1:10">
      <c r="A13" t="str">
        <f t="shared" si="0"/>
        <v>a</v>
      </c>
      <c r="B13" s="6"/>
      <c r="C13" s="7" t="s">
        <v>10</v>
      </c>
      <c r="D13" s="14">
        <f>სულ!D301</f>
        <v>0</v>
      </c>
      <c r="E13" s="14"/>
      <c r="F13" s="14">
        <v>0</v>
      </c>
      <c r="G13" s="14">
        <f t="shared" si="2"/>
        <v>0</v>
      </c>
      <c r="H13" s="14">
        <f>IF(OR(C13='ჯამი (HIDE)'!$B$11,C13='ჯამი (HIDE)'!$B$12,C13='ჯამი (HIDE)'!$B$13,C13='ჯამი (HIDE)'!$B$14),"",D13-G13)</f>
        <v>0</v>
      </c>
      <c r="I13" s="27" t="str">
        <f>IF(AND(D13=0,G13=0),"",IF(OR(C13='ჯამი (HIDE)'!$B$11,C13='ჯამი (HIDE)'!$B$12,C13='ჯამი (HIDE)'!$B$13,C13='ჯამი (HIDE)'!$B$14),"",G13/D13))</f>
        <v/>
      </c>
    </row>
    <row r="14" spans="1:10">
      <c r="A14" t="str">
        <f t="shared" si="0"/>
        <v>a</v>
      </c>
      <c r="B14" s="6"/>
      <c r="C14" s="7" t="s">
        <v>11</v>
      </c>
      <c r="D14" s="14">
        <f>სულ!D302</f>
        <v>2500</v>
      </c>
      <c r="E14" s="14"/>
      <c r="F14" s="14">
        <v>1800</v>
      </c>
      <c r="G14" s="14">
        <f t="shared" si="2"/>
        <v>1800</v>
      </c>
      <c r="H14" s="14">
        <f>IF(OR(C14='ჯამი (HIDE)'!$B$11,C14='ჯამი (HIDE)'!$B$12,C14='ჯამი (HIDE)'!$B$13,C14='ჯამი (HIDE)'!$B$14),"",D14-G14)</f>
        <v>700</v>
      </c>
      <c r="I14" s="27">
        <f>IF(AND(D14=0,G14=0),"",IF(OR(C14='ჯამი (HIDE)'!$B$11,C14='ჯამი (HIDE)'!$B$12,C14='ჯამი (HIDE)'!$B$13,C14='ჯამი (HIDE)'!$B$14),"",G14/D14))</f>
        <v>0.72</v>
      </c>
    </row>
    <row r="15" spans="1:10">
      <c r="A15" t="str">
        <f t="shared" si="0"/>
        <v>a</v>
      </c>
      <c r="B15" s="6"/>
      <c r="C15" s="7" t="s">
        <v>12</v>
      </c>
      <c r="D15" s="14">
        <f>სულ!D303</f>
        <v>1480</v>
      </c>
      <c r="E15" s="14"/>
      <c r="F15" s="14">
        <v>1480</v>
      </c>
      <c r="G15" s="14">
        <f t="shared" si="2"/>
        <v>1480</v>
      </c>
      <c r="H15" s="14">
        <f>IF(OR(C15='ჯამი (HIDE)'!$B$11,C15='ჯამი (HIDE)'!$B$12,C15='ჯამი (HIDE)'!$B$13,C15='ჯამი (HIDE)'!$B$14),"",D15-G15)</f>
        <v>0</v>
      </c>
      <c r="I15" s="27">
        <f>IF(AND(D15=0,G15=0),"",IF(OR(C15='ჯამი (HIDE)'!$B$11,C15='ჯამი (HIDE)'!$B$12,C15='ჯამი (HIDE)'!$B$13,C15='ჯამი (HIDE)'!$B$14),"",G15/D15))</f>
        <v>1</v>
      </c>
    </row>
    <row r="16" spans="1:10">
      <c r="A16" t="str">
        <f t="shared" si="0"/>
        <v>a</v>
      </c>
      <c r="B16" s="4"/>
      <c r="C16" s="5" t="s">
        <v>13</v>
      </c>
      <c r="D16" s="13">
        <f>სულ!D304</f>
        <v>5000</v>
      </c>
      <c r="E16" s="13"/>
      <c r="F16" s="13">
        <v>5000</v>
      </c>
      <c r="G16" s="13">
        <f t="shared" si="2"/>
        <v>5000</v>
      </c>
      <c r="H16" s="13">
        <f>IF(OR(C16='ჯამი (HIDE)'!$B$11,C16='ჯამი (HIDE)'!$B$12,C16='ჯამი (HIDE)'!$B$13,C16='ჯამი (HIDE)'!$B$14),"",D16-G16)</f>
        <v>0</v>
      </c>
      <c r="I16" s="26">
        <f>IF(AND(D16=0,G16=0),"",IF(OR(C16='ჯამი (HIDE)'!$B$11,C16='ჯამი (HIDE)'!$B$12,C16='ჯამი (HIDE)'!$B$13,C16='ჯამი (HIDE)'!$B$14),"",G16/D16))</f>
        <v>1</v>
      </c>
    </row>
    <row r="17" spans="1:10">
      <c r="A17" t="str">
        <f t="shared" si="0"/>
        <v>a</v>
      </c>
      <c r="B17" s="4"/>
      <c r="C17" s="5" t="s">
        <v>14</v>
      </c>
      <c r="D17" s="13">
        <f>სულ!D305</f>
        <v>0</v>
      </c>
      <c r="E17" s="13"/>
      <c r="F17" s="13">
        <v>0</v>
      </c>
      <c r="G17" s="13">
        <f t="shared" si="2"/>
        <v>0</v>
      </c>
      <c r="H17" s="13">
        <f>IF(OR(C17='ჯამი (HIDE)'!$B$11,C17='ჯამი (HIDE)'!$B$12,C17='ჯამი (HIDE)'!$B$13,C17='ჯამი (HIDE)'!$B$14),"",D17-G17)</f>
        <v>0</v>
      </c>
      <c r="I17" s="26" t="str">
        <f>IF(AND(D17=0,G17=0),"",IF(OR(C17='ჯამი (HIDE)'!$B$11,C17='ჯამი (HIDE)'!$B$12,C17='ჯამი (HIDE)'!$B$13,C17='ჯამი (HIDE)'!$B$14),"",G17/D17))</f>
        <v/>
      </c>
    </row>
    <row r="18" spans="1:10" ht="15.75" thickBot="1">
      <c r="A18" t="str">
        <f t="shared" si="0"/>
        <v>a</v>
      </c>
      <c r="B18" s="8"/>
      <c r="C18" s="9" t="s">
        <v>15</v>
      </c>
      <c r="D18" s="15">
        <f>სულ!D306</f>
        <v>11357</v>
      </c>
      <c r="E18" s="15"/>
      <c r="F18" s="15">
        <v>334.57</v>
      </c>
      <c r="G18" s="15">
        <f t="shared" si="2"/>
        <v>334.57</v>
      </c>
      <c r="H18" s="15">
        <f>IF(OR(C18='ჯამი (HIDE)'!$B$11,C18='ჯამი (HIDE)'!$B$12,C18='ჯამი (HIDE)'!$B$13,C18='ჯამი (HIDE)'!$B$14),"",D18-G18)</f>
        <v>11022.43</v>
      </c>
      <c r="I18" s="28">
        <f>IF(AND(D18=0,G18=0),"",IF(OR(C18='ჯამი (HIDE)'!$B$11,C18='ჯამი (HIDE)'!$B$12,C18='ჯამი (HIDE)'!$B$13,C18='ჯამი (HIDE)'!$B$14),"",G18/D18))</f>
        <v>2.945936426873294E-2</v>
      </c>
    </row>
    <row r="19" spans="1:10" ht="31.5" customHeight="1" thickTop="1" thickBot="1">
      <c r="A19" t="str">
        <f t="shared" si="0"/>
        <v>a</v>
      </c>
      <c r="B19" s="10" t="s">
        <v>157</v>
      </c>
      <c r="C19" s="11" t="s">
        <v>158</v>
      </c>
      <c r="D19" s="3">
        <f>სულ!D931</f>
        <v>5687700</v>
      </c>
      <c r="E19" s="3">
        <f>SUM(E20,E28,E29,E30)</f>
        <v>0</v>
      </c>
      <c r="F19" s="3">
        <f>SUM(F20,F28,F29,F30)</f>
        <v>2236701.2597687864</v>
      </c>
      <c r="G19" s="3">
        <f t="shared" si="2"/>
        <v>2236701.2597687864</v>
      </c>
      <c r="H19" s="3">
        <f>IF(OR(C19='ჯამი (HIDE)'!$B$11,C19='ჯამი (HIDE)'!$B$12,C19='ჯამი (HIDE)'!$B$13,C19='ჯამი (HIDE)'!$B$14),"",D19-G19)</f>
        <v>3450998.7402312136</v>
      </c>
      <c r="I19" s="25">
        <f>IF(AND(D19=0,G19=0),"",IF(OR(C19='ჯამი (HIDE)'!$B$11,C19='ჯამი (HIDE)'!$B$12,C19='ჯამი (HIDE)'!$B$13,C19='ჯამი (HIDE)'!$B$14),"",G19/D19))</f>
        <v>0.39325232691048867</v>
      </c>
    </row>
    <row r="20" spans="1:10" ht="15.75" thickTop="1">
      <c r="A20" t="s">
        <v>199</v>
      </c>
      <c r="B20" s="4"/>
      <c r="C20" s="5" t="s">
        <v>5</v>
      </c>
      <c r="D20" s="13">
        <f>სულ!D932</f>
        <v>5410389</v>
      </c>
      <c r="E20" s="13">
        <f>SUM(E21:E27)</f>
        <v>0</v>
      </c>
      <c r="F20" s="13">
        <f>SUM(F21:F27)</f>
        <v>2225852.8497687862</v>
      </c>
      <c r="G20" s="13">
        <f t="shared" si="2"/>
        <v>2225852.8497687862</v>
      </c>
      <c r="H20" s="13">
        <f>IF(OR(C20='ჯამი (HIDE)'!$B$11,C20='ჯამი (HIDE)'!$B$12,C20='ჯამი (HIDE)'!$B$13,C20='ჯამი (HIDE)'!$B$14),"",D20-G20)</f>
        <v>3184536.1502312138</v>
      </c>
      <c r="I20" s="26">
        <f>IF(AND(D20=0,G20=0),"",IF(OR(C20='ჯამი (HIDE)'!$B$11,C20='ჯამი (HIDE)'!$B$12,C20='ჯამი (HIDE)'!$B$13,C20='ჯამი (HIDE)'!$B$14),"",G20/D20))</f>
        <v>0.41140347759999996</v>
      </c>
    </row>
    <row r="21" spans="1:10">
      <c r="A21" t="s">
        <v>199</v>
      </c>
      <c r="B21" s="6"/>
      <c r="C21" s="7" t="s">
        <v>6</v>
      </c>
      <c r="D21" s="14">
        <f>სულ!D933</f>
        <v>0</v>
      </c>
      <c r="E21" s="14"/>
      <c r="F21" s="14">
        <v>0</v>
      </c>
      <c r="G21" s="14">
        <f t="shared" si="2"/>
        <v>0</v>
      </c>
      <c r="H21" s="14">
        <f>IF(OR(C21='ჯამი (HIDE)'!$B$11,C21='ჯამი (HIDE)'!$B$12,C21='ჯამი (HIDE)'!$B$13,C21='ჯამი (HIDE)'!$B$14),"",D21-G21)</f>
        <v>0</v>
      </c>
      <c r="I21" s="27" t="str">
        <f>IF(AND(D21=0,G21=0),"",IF(OR(C21='ჯამი (HIDE)'!$B$11,C21='ჯამი (HIDE)'!$B$12,C21='ჯამი (HIDE)'!$B$13,C21='ჯამი (HIDE)'!$B$14),"",G21/D21))</f>
        <v/>
      </c>
    </row>
    <row r="22" spans="1:10" ht="45">
      <c r="A22" t="s">
        <v>199</v>
      </c>
      <c r="B22" s="6"/>
      <c r="C22" s="7" t="s">
        <v>7</v>
      </c>
      <c r="D22" s="14">
        <f>სულ!D934</f>
        <v>5015687</v>
      </c>
      <c r="E22" s="14"/>
      <c r="F22" s="14">
        <v>2057351.37</v>
      </c>
      <c r="G22" s="14">
        <f t="shared" si="2"/>
        <v>2057351.37</v>
      </c>
      <c r="H22" s="14">
        <f>IF(OR(C22='ჯამი (HIDE)'!$B$11,C22='ჯამი (HIDE)'!$B$12,C22='ჯამი (HIDE)'!$B$13,C22='ჯამი (HIDE)'!$B$14),"",D22-G22)</f>
        <v>2958335.63</v>
      </c>
      <c r="I22" s="27">
        <f>IF(AND(D22=0,G22=0),"",IF(OR(C22='ჯამი (HIDE)'!$B$11,C22='ჯამი (HIDE)'!$B$12,C22='ჯამი (HIDE)'!$B$13,C22='ჯამი (HIDE)'!$B$14),"",G22/D22))</f>
        <v>0.41018336471155398</v>
      </c>
      <c r="J22" s="39" t="s">
        <v>203</v>
      </c>
    </row>
    <row r="23" spans="1:10">
      <c r="A23" t="s">
        <v>199</v>
      </c>
      <c r="B23" s="6"/>
      <c r="C23" s="7" t="s">
        <v>8</v>
      </c>
      <c r="D23" s="14">
        <f>სულ!D935</f>
        <v>0</v>
      </c>
      <c r="E23" s="14"/>
      <c r="F23" s="14">
        <v>0</v>
      </c>
      <c r="G23" s="14">
        <f t="shared" si="2"/>
        <v>0</v>
      </c>
      <c r="H23" s="14">
        <f>IF(OR(C23='ჯამი (HIDE)'!$B$11,C23='ჯამი (HIDE)'!$B$12,C23='ჯამი (HIDE)'!$B$13,C23='ჯამი (HIDE)'!$B$14),"",D23-G23)</f>
        <v>0</v>
      </c>
      <c r="I23" s="27" t="str">
        <f>IF(AND(D23=0,G23=0),"",IF(OR(C23='ჯამი (HIDE)'!$B$11,C23='ჯამი (HIDE)'!$B$12,C23='ჯამი (HIDE)'!$B$13,C23='ჯამი (HIDE)'!$B$14),"",G23/D23))</f>
        <v/>
      </c>
    </row>
    <row r="24" spans="1:10">
      <c r="A24" t="s">
        <v>199</v>
      </c>
      <c r="B24" s="6"/>
      <c r="C24" s="7" t="s">
        <v>9</v>
      </c>
      <c r="D24" s="14">
        <f>სულ!D936</f>
        <v>0</v>
      </c>
      <c r="E24" s="14"/>
      <c r="F24" s="14">
        <v>0</v>
      </c>
      <c r="G24" s="14">
        <f t="shared" si="2"/>
        <v>0</v>
      </c>
      <c r="H24" s="14">
        <f>IF(OR(C24='ჯამი (HIDE)'!$B$11,C24='ჯამი (HIDE)'!$B$12,C24='ჯამი (HIDE)'!$B$13,C24='ჯამი (HIDE)'!$B$14),"",D24-G24)</f>
        <v>0</v>
      </c>
      <c r="I24" s="27" t="str">
        <f>IF(AND(D24=0,G24=0),"",IF(OR(C24='ჯამი (HIDE)'!$B$11,C24='ჯამი (HIDE)'!$B$12,C24='ჯამი (HIDE)'!$B$13,C24='ჯამი (HIDE)'!$B$14),"",G24/D24))</f>
        <v/>
      </c>
    </row>
    <row r="25" spans="1:10">
      <c r="A25" t="s">
        <v>199</v>
      </c>
      <c r="B25" s="6"/>
      <c r="C25" s="7" t="s">
        <v>10</v>
      </c>
      <c r="D25" s="14">
        <f>სულ!D937</f>
        <v>0</v>
      </c>
      <c r="E25" s="14"/>
      <c r="F25" s="14">
        <v>0</v>
      </c>
      <c r="G25" s="14">
        <f t="shared" si="2"/>
        <v>0</v>
      </c>
      <c r="H25" s="14">
        <f>IF(OR(C25='ჯამი (HIDE)'!$B$11,C25='ჯამი (HIDE)'!$B$12,C25='ჯამი (HIDE)'!$B$13,C25='ჯამი (HIDE)'!$B$14),"",D25-G25)</f>
        <v>0</v>
      </c>
      <c r="I25" s="27" t="str">
        <f>IF(AND(D25=0,G25=0),"",IF(OR(C25='ჯამი (HIDE)'!$B$11,C25='ჯამი (HIDE)'!$B$12,C25='ჯამი (HIDE)'!$B$13,C25='ჯამი (HIDE)'!$B$14),"",G25/D25))</f>
        <v/>
      </c>
    </row>
    <row r="26" spans="1:10">
      <c r="A26" t="s">
        <v>199</v>
      </c>
      <c r="B26" s="6"/>
      <c r="C26" s="7" t="s">
        <v>11</v>
      </c>
      <c r="D26" s="14">
        <f>სულ!D938</f>
        <v>229747</v>
      </c>
      <c r="E26" s="14"/>
      <c r="F26" s="14">
        <v>113232</v>
      </c>
      <c r="G26" s="14">
        <f t="shared" si="2"/>
        <v>113232</v>
      </c>
      <c r="H26" s="14">
        <f>IF(OR(C26='ჯამი (HIDE)'!$B$11,C26='ჯამი (HIDE)'!$B$12,C26='ჯამი (HIDE)'!$B$13,C26='ჯამი (HIDE)'!$B$14),"",D26-G26)</f>
        <v>116515</v>
      </c>
      <c r="I26" s="27">
        <f>IF(AND(D26=0,G26=0),"",IF(OR(C26='ჯამი (HIDE)'!$B$11,C26='ჯამი (HIDE)'!$B$12,C26='ჯამი (HIDE)'!$B$13,C26='ჯამი (HIDE)'!$B$14),"",G26/D26))</f>
        <v>0.49285518418085983</v>
      </c>
    </row>
    <row r="27" spans="1:10" ht="195">
      <c r="A27" t="s">
        <v>199</v>
      </c>
      <c r="B27" s="6"/>
      <c r="C27" s="7" t="s">
        <v>12</v>
      </c>
      <c r="D27" s="14">
        <f>სულ!D939</f>
        <v>164955</v>
      </c>
      <c r="E27" s="14"/>
      <c r="F27" s="14">
        <v>55269.479768786128</v>
      </c>
      <c r="G27" s="14">
        <f t="shared" si="2"/>
        <v>55269.479768786128</v>
      </c>
      <c r="H27" s="14">
        <f>IF(OR(C27='ჯამი (HIDE)'!$B$11,C27='ჯამი (HIDE)'!$B$12,C27='ჯამი (HIDE)'!$B$13,C27='ჯამი (HIDE)'!$B$14),"",D27-G27)</f>
        <v>109685.52023121387</v>
      </c>
      <c r="I27" s="27">
        <f>IF(AND(D27=0,G27=0),"",IF(OR(C27='ჯამი (HIDE)'!$B$11,C27='ჯამი (HIDE)'!$B$12,C27='ჯამი (HIDE)'!$B$13,C27='ჯამი (HIDE)'!$B$14),"",G27/D27))</f>
        <v>0.33505792348692753</v>
      </c>
      <c r="J27" s="39" t="s">
        <v>204</v>
      </c>
    </row>
    <row r="28" spans="1:10">
      <c r="A28" t="s">
        <v>199</v>
      </c>
      <c r="B28" s="4"/>
      <c r="C28" s="5" t="s">
        <v>13</v>
      </c>
      <c r="D28" s="13">
        <f>სულ!D940</f>
        <v>7500</v>
      </c>
      <c r="E28" s="13"/>
      <c r="F28" s="13">
        <v>7500</v>
      </c>
      <c r="G28" s="13">
        <f t="shared" si="2"/>
        <v>7500</v>
      </c>
      <c r="H28" s="13">
        <f>IF(OR(C28='ჯამი (HIDE)'!$B$11,C28='ჯამი (HIDE)'!$B$12,C28='ჯამი (HIDE)'!$B$13,C28='ჯამი (HIDE)'!$B$14),"",D28-G28)</f>
        <v>0</v>
      </c>
      <c r="I28" s="26">
        <f>IF(AND(D28=0,G28=0),"",IF(OR(C28='ჯამი (HIDE)'!$B$11,C28='ჯამი (HIDE)'!$B$12,C28='ჯამი (HIDE)'!$B$13,C28='ჯამი (HIDE)'!$B$14),"",G28/D28))</f>
        <v>1</v>
      </c>
    </row>
    <row r="29" spans="1:10">
      <c r="A29" t="s">
        <v>199</v>
      </c>
      <c r="B29" s="4"/>
      <c r="C29" s="5" t="s">
        <v>14</v>
      </c>
      <c r="D29" s="13">
        <f>სულ!D941</f>
        <v>0</v>
      </c>
      <c r="E29" s="13"/>
      <c r="F29" s="13">
        <v>0</v>
      </c>
      <c r="G29" s="13">
        <f t="shared" si="2"/>
        <v>0</v>
      </c>
      <c r="H29" s="13">
        <f>IF(OR(C29='ჯამი (HIDE)'!$B$11,C29='ჯამი (HIDE)'!$B$12,C29='ჯამი (HIDE)'!$B$13,C29='ჯამი (HIDE)'!$B$14),"",D29-G29)</f>
        <v>0</v>
      </c>
      <c r="I29" s="26" t="str">
        <f>IF(AND(D29=0,G29=0),"",IF(OR(C29='ჯამი (HIDE)'!$B$11,C29='ჯამი (HIDE)'!$B$12,C29='ჯამი (HIDE)'!$B$13,C29='ჯამი (HIDE)'!$B$14),"",G29/D29))</f>
        <v/>
      </c>
    </row>
    <row r="30" spans="1:10" ht="15.75" thickBot="1">
      <c r="A30" t="s">
        <v>199</v>
      </c>
      <c r="B30" s="8"/>
      <c r="C30" s="9" t="s">
        <v>15</v>
      </c>
      <c r="D30" s="15">
        <f>სულ!D942</f>
        <v>269811</v>
      </c>
      <c r="E30" s="15"/>
      <c r="F30" s="15">
        <v>3348.4099999999744</v>
      </c>
      <c r="G30" s="15">
        <f t="shared" si="2"/>
        <v>3348.4099999999744</v>
      </c>
      <c r="H30" s="15">
        <f>IF(OR(C30='ჯამი (HIDE)'!$B$11,C30='ჯამი (HIDE)'!$B$12,C30='ჯამი (HIDE)'!$B$13,C30='ჯამი (HIDE)'!$B$14),"",D30-G30)</f>
        <v>266462.59000000003</v>
      </c>
      <c r="I30" s="28">
        <f>IF(AND(D30=0,G30=0),"",IF(OR(C30='ჯამი (HIDE)'!$B$11,C30='ჯამი (HIDE)'!$B$12,C30='ჯამი (HIDE)'!$B$13,C30='ჯამი (HIDE)'!$B$14),"",G30/D30))</f>
        <v>1.2410205662482162E-2</v>
      </c>
    </row>
    <row r="31" spans="1:10" ht="15.75" thickTop="1"/>
  </sheetData>
  <autoFilter ref="A2:I2"/>
  <pageMargins left="0.7" right="0.7" top="0.75" bottom="0.7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showGridLines="0" view="pageBreakPreview" zoomScaleNormal="100" zoomScaleSheetLayoutView="100" workbookViewId="0">
      <pane ySplit="2" topLeftCell="A3" activePane="bottomLeft" state="frozen"/>
      <selection pane="bottomLeft" activeCell="C20" sqref="C20"/>
    </sheetView>
  </sheetViews>
  <sheetFormatPr defaultRowHeight="15"/>
  <cols>
    <col min="1" max="1" width="2" customWidth="1"/>
    <col min="2" max="2" width="16.5703125" customWidth="1"/>
    <col min="3" max="3" width="65.28515625" customWidth="1"/>
    <col min="4" max="4" width="18.28515625" bestFit="1" customWidth="1"/>
    <col min="5" max="5" width="16" customWidth="1"/>
    <col min="6" max="6" width="22.5703125" customWidth="1"/>
    <col min="7" max="7" width="18.28515625" bestFit="1" customWidth="1"/>
    <col min="8" max="8" width="14.42578125" bestFit="1" customWidth="1"/>
    <col min="9" max="9" width="10.5703125" customWidth="1"/>
  </cols>
  <sheetData>
    <row r="2" spans="1:9" ht="45.75" thickBot="1">
      <c r="B2" s="1" t="s">
        <v>0</v>
      </c>
      <c r="C2" s="1" t="s">
        <v>1</v>
      </c>
      <c r="D2" s="1" t="s">
        <v>181</v>
      </c>
      <c r="E2" s="1" t="s">
        <v>183</v>
      </c>
      <c r="F2" s="1" t="s">
        <v>182</v>
      </c>
      <c r="G2" s="1" t="s">
        <v>184</v>
      </c>
      <c r="H2" s="1" t="s">
        <v>185</v>
      </c>
      <c r="I2" s="1" t="s">
        <v>186</v>
      </c>
    </row>
    <row r="3" spans="1:9" ht="46.5" thickTop="1" thickBot="1">
      <c r="A3" t="str">
        <f t="shared" ref="A3:A18" si="0">IF(OR(D3&lt;&gt;0,F3&lt;&gt;0,G3&lt;&gt;0,H3&lt;&gt;0,I3&lt;&gt;0,),"a","b")</f>
        <v>a</v>
      </c>
      <c r="B3" s="10" t="s">
        <v>53</v>
      </c>
      <c r="C3" s="11" t="s">
        <v>54</v>
      </c>
      <c r="D3" s="3">
        <f>სულ!D275</f>
        <v>1358700</v>
      </c>
      <c r="E3" s="3">
        <f>სულ!E275</f>
        <v>547680.85</v>
      </c>
      <c r="F3" s="3">
        <f t="shared" ref="F3" si="1">SUM(F4,F16,F17,F18)</f>
        <v>810558.32000000007</v>
      </c>
      <c r="G3" s="3">
        <f>E3+F3</f>
        <v>1358239.17</v>
      </c>
      <c r="H3" s="3">
        <f>IF(OR(C3='ჯამი (HIDE)'!$B$11,C3='ჯამი (HIDE)'!$B$12,C3='ჯამი (HIDE)'!$B$13,C3='ჯამი (HIDE)'!$B$14),"",D3-G3)</f>
        <v>460.83000000007451</v>
      </c>
      <c r="I3" s="25">
        <f>IF(AND(D3=0,G3=0),"",IF(OR(C3='ჯამი (HIDE)'!$B$11,C3='ჯამი (HIDE)'!$B$12,C3='ჯამი (HIDE)'!$B$13,C3='ჯამი (HIDE)'!$B$14),"",G3/D3))</f>
        <v>0.99966083020534324</v>
      </c>
    </row>
    <row r="4" spans="1:9" ht="15.75" thickTop="1">
      <c r="A4" t="str">
        <f t="shared" si="0"/>
        <v>a</v>
      </c>
      <c r="B4" s="4"/>
      <c r="C4" s="5" t="s">
        <v>5</v>
      </c>
      <c r="D4" s="13">
        <f>სულ!D276</f>
        <v>1339218</v>
      </c>
      <c r="E4" s="13">
        <f>სულ!E276</f>
        <v>542630.23</v>
      </c>
      <c r="F4" s="13">
        <f>SUM(F5,F9,F11,F12,F13,F14,F15)</f>
        <v>796208.32000000007</v>
      </c>
      <c r="G4" s="13">
        <f t="shared" ref="G4:G18" si="2">E4+F4</f>
        <v>1338838.55</v>
      </c>
      <c r="H4" s="13">
        <f>IF(OR(C4='ჯამი (HIDE)'!$B$11,C4='ჯამი (HIDE)'!$B$12,C4='ჯამი (HIDE)'!$B$13,C4='ჯამი (HIDE)'!$B$14),"",D4-G4)</f>
        <v>379.44999999995343</v>
      </c>
      <c r="I4" s="26">
        <f>IF(AND(D4=0,G4=0),"",IF(OR(C4='ჯამი (HIDE)'!$B$11,C4='ჯამი (HIDE)'!$B$12,C4='ჯამი (HIDE)'!$B$13,C4='ჯამი (HIDE)'!$B$14),"",G4/D4))</f>
        <v>0.99971666300781503</v>
      </c>
    </row>
    <row r="5" spans="1:9">
      <c r="A5" t="str">
        <f t="shared" si="0"/>
        <v>a</v>
      </c>
      <c r="B5" s="6"/>
      <c r="C5" s="7" t="s">
        <v>6</v>
      </c>
      <c r="D5" s="14">
        <f>სულ!D277</f>
        <v>810700</v>
      </c>
      <c r="E5" s="14">
        <f>სულ!E277</f>
        <v>268051.66000000003</v>
      </c>
      <c r="F5" s="14">
        <f>SUM(F6,F7,F8)</f>
        <v>542648.34000000008</v>
      </c>
      <c r="G5" s="14">
        <f t="shared" si="2"/>
        <v>810700.00000000012</v>
      </c>
      <c r="H5" s="14">
        <f>IF(OR(C5='ჯამი (HIDE)'!$B$11,C5='ჯამი (HIDE)'!$B$12,C5='ჯამი (HIDE)'!$B$13,C5='ჯამი (HIDE)'!$B$14),"",D5-G5)</f>
        <v>-1.1641532182693481E-10</v>
      </c>
      <c r="I5" s="27">
        <f>IF(AND(D5=0,G5=0),"",IF(OR(C5='ჯამი (HIDE)'!$B$11,C5='ჯამი (HIDE)'!$B$12,C5='ჯამი (HIDE)'!$B$13,C5='ჯამი (HIDE)'!$B$14),"",G5/D5))</f>
        <v>1.0000000000000002</v>
      </c>
    </row>
    <row r="6" spans="1:9">
      <c r="A6" t="str">
        <f t="shared" si="0"/>
        <v>a</v>
      </c>
      <c r="B6" s="6"/>
      <c r="C6" s="18" t="s">
        <v>187</v>
      </c>
      <c r="D6" s="14">
        <f>სულ!D278</f>
        <v>0</v>
      </c>
      <c r="E6" s="14">
        <f>სულ!E278</f>
        <v>249801.66</v>
      </c>
      <c r="F6" s="14">
        <v>502648.34000000008</v>
      </c>
      <c r="G6" s="14">
        <f t="shared" si="2"/>
        <v>752450.00000000012</v>
      </c>
      <c r="H6" s="14" t="str">
        <f>IF(OR(C6='ჯამი (HIDE)'!$B$11,C6='ჯამი (HIDE)'!$B$12,C6='ჯამი (HIDE)'!$B$13,C6='ჯამი (HIDE)'!$B$14),"",D6-G6)</f>
        <v/>
      </c>
      <c r="I6" s="27" t="str">
        <f>IF(AND(D6=0,G6=0),"",IF(OR(C6='ჯამი (HIDE)'!$B$11,C6='ჯამი (HIDE)'!$B$12,C6='ჯამი (HIDE)'!$B$13,C6='ჯამი (HIDE)'!$B$14),"",G6/D6))</f>
        <v/>
      </c>
    </row>
    <row r="7" spans="1:9">
      <c r="A7" t="str">
        <f t="shared" si="0"/>
        <v>a</v>
      </c>
      <c r="B7" s="6"/>
      <c r="C7" s="18" t="s">
        <v>188</v>
      </c>
      <c r="D7" s="14">
        <f>სულ!D279</f>
        <v>0</v>
      </c>
      <c r="E7" s="14">
        <f>სულ!E279</f>
        <v>0</v>
      </c>
      <c r="F7" s="14">
        <v>0</v>
      </c>
      <c r="G7" s="14">
        <f t="shared" si="2"/>
        <v>0</v>
      </c>
      <c r="H7" s="14" t="str">
        <f>IF(OR(C7='ჯამი (HIDE)'!$B$11,C7='ჯამი (HIDE)'!$B$12,C7='ჯამი (HIDE)'!$B$13,C7='ჯამი (HIDE)'!$B$14),"",D7-G7)</f>
        <v/>
      </c>
      <c r="I7" s="27" t="str">
        <f>IF(AND(D7=0,G7=0),"",IF(OR(C7='ჯამი (HIDE)'!$B$11,C7='ჯამი (HIDE)'!$B$12,C7='ჯამი (HIDE)'!$B$13,C7='ჯამი (HIDE)'!$B$14),"",G7/D7))</f>
        <v/>
      </c>
    </row>
    <row r="8" spans="1:9">
      <c r="A8" t="str">
        <f t="shared" si="0"/>
        <v>a</v>
      </c>
      <c r="B8" s="6"/>
      <c r="C8" s="18" t="s">
        <v>189</v>
      </c>
      <c r="D8" s="14">
        <f>სულ!D280</f>
        <v>0</v>
      </c>
      <c r="E8" s="14">
        <f>სულ!E280</f>
        <v>18250</v>
      </c>
      <c r="F8" s="14">
        <v>40000</v>
      </c>
      <c r="G8" s="14">
        <f t="shared" si="2"/>
        <v>58250</v>
      </c>
      <c r="H8" s="14" t="str">
        <f>IF(OR(C8='ჯამი (HIDE)'!$B$11,C8='ჯამი (HIDE)'!$B$12,C8='ჯამი (HIDE)'!$B$13,C8='ჯამი (HIDE)'!$B$14),"",D8-G8)</f>
        <v/>
      </c>
      <c r="I8" s="27" t="str">
        <f>IF(AND(D8=0,G8=0),"",IF(OR(C8='ჯამი (HIDE)'!$B$11,C8='ჯამი (HIDE)'!$B$12,C8='ჯამი (HIDE)'!$B$13,C8='ჯამი (HIDE)'!$B$14),"",G8/D8))</f>
        <v/>
      </c>
    </row>
    <row r="9" spans="1:9">
      <c r="A9" t="str">
        <f t="shared" si="0"/>
        <v>a</v>
      </c>
      <c r="B9" s="6"/>
      <c r="C9" s="7" t="s">
        <v>7</v>
      </c>
      <c r="D9" s="14">
        <f>სულ!D281</f>
        <v>495518</v>
      </c>
      <c r="E9" s="14">
        <f>სულ!E281</f>
        <v>268342.88</v>
      </c>
      <c r="F9" s="14">
        <v>227175.12</v>
      </c>
      <c r="G9" s="14">
        <f t="shared" si="2"/>
        <v>495518</v>
      </c>
      <c r="H9" s="14">
        <f>IF(OR(C9='ჯამი (HIDE)'!$B$11,C9='ჯამი (HIDE)'!$B$12,C9='ჯამი (HIDE)'!$B$13,C9='ჯამი (HIDE)'!$B$14),"",D9-G9)</f>
        <v>0</v>
      </c>
      <c r="I9" s="27">
        <f>IF(AND(D9=0,G9=0),"",IF(OR(C9='ჯამი (HIDE)'!$B$11,C9='ჯამი (HIDE)'!$B$12,C9='ჯამი (HIDE)'!$B$13,C9='ჯამი (HIDE)'!$B$14),"",G9/D9))</f>
        <v>1</v>
      </c>
    </row>
    <row r="10" spans="1:9">
      <c r="A10" t="str">
        <f t="shared" si="0"/>
        <v>a</v>
      </c>
      <c r="B10" s="6"/>
      <c r="C10" s="18" t="s">
        <v>190</v>
      </c>
      <c r="D10" s="14">
        <f>სულ!D282</f>
        <v>0</v>
      </c>
      <c r="E10" s="14">
        <f>სულ!E282</f>
        <v>1300</v>
      </c>
      <c r="F10" s="14">
        <v>2600</v>
      </c>
      <c r="G10" s="14">
        <f t="shared" si="2"/>
        <v>3900</v>
      </c>
      <c r="H10" s="14" t="str">
        <f>IF(OR(C10='ჯამი (HIDE)'!$B$11,C10='ჯამი (HIDE)'!$B$12,C10='ჯამი (HIDE)'!$B$13,C10='ჯამი (HIDE)'!$B$14),"",D10-G10)</f>
        <v/>
      </c>
      <c r="I10" s="27" t="str">
        <f>IF(AND(D10=0,G10=0),"",IF(OR(C10='ჯამი (HIDE)'!$B$11,C10='ჯამი (HIDE)'!$B$12,C10='ჯამი (HIDE)'!$B$13,C10='ჯამი (HIDE)'!$B$14),"",G10/D10))</f>
        <v/>
      </c>
    </row>
    <row r="11" spans="1:9">
      <c r="A11" t="str">
        <f t="shared" si="0"/>
        <v>a</v>
      </c>
      <c r="B11" s="6"/>
      <c r="C11" s="7" t="s">
        <v>8</v>
      </c>
      <c r="D11" s="14">
        <f>სულ!D283</f>
        <v>0</v>
      </c>
      <c r="E11" s="14">
        <f>სულ!E283</f>
        <v>0</v>
      </c>
      <c r="F11" s="14">
        <v>0</v>
      </c>
      <c r="G11" s="14">
        <f t="shared" si="2"/>
        <v>0</v>
      </c>
      <c r="H11" s="14">
        <f>IF(OR(C11='ჯამი (HIDE)'!$B$11,C11='ჯამი (HIDE)'!$B$12,C11='ჯამი (HIDE)'!$B$13,C11='ჯამი (HIDE)'!$B$14),"",D11-G11)</f>
        <v>0</v>
      </c>
      <c r="I11" s="27" t="str">
        <f>IF(AND(D11=0,G11=0),"",IF(OR(C11='ჯამი (HIDE)'!$B$11,C11='ჯამი (HIDE)'!$B$12,C11='ჯამი (HIDE)'!$B$13,C11='ჯამი (HIDE)'!$B$14),"",G11/D11))</f>
        <v/>
      </c>
    </row>
    <row r="12" spans="1:9">
      <c r="A12" t="str">
        <f t="shared" si="0"/>
        <v>a</v>
      </c>
      <c r="B12" s="6"/>
      <c r="C12" s="7" t="s">
        <v>9</v>
      </c>
      <c r="D12" s="14">
        <f>სულ!D284</f>
        <v>0</v>
      </c>
      <c r="E12" s="14">
        <f>სულ!E284</f>
        <v>0</v>
      </c>
      <c r="F12" s="14">
        <v>0</v>
      </c>
      <c r="G12" s="14">
        <f t="shared" si="2"/>
        <v>0</v>
      </c>
      <c r="H12" s="14">
        <f>IF(OR(C12='ჯამი (HIDE)'!$B$11,C12='ჯამი (HIDE)'!$B$12,C12='ჯამი (HIDE)'!$B$13,C12='ჯამი (HIDE)'!$B$14),"",D12-G12)</f>
        <v>0</v>
      </c>
      <c r="I12" s="27" t="str">
        <f>IF(AND(D12=0,G12=0),"",IF(OR(C12='ჯამი (HIDE)'!$B$11,C12='ჯამი (HIDE)'!$B$12,C12='ჯამი (HIDE)'!$B$13,C12='ჯამი (HIDE)'!$B$14),"",G12/D12))</f>
        <v/>
      </c>
    </row>
    <row r="13" spans="1:9">
      <c r="A13" t="str">
        <f t="shared" si="0"/>
        <v>a</v>
      </c>
      <c r="B13" s="6"/>
      <c r="C13" s="7" t="s">
        <v>10</v>
      </c>
      <c r="D13" s="14">
        <f>სულ!D285</f>
        <v>0</v>
      </c>
      <c r="E13" s="14">
        <f>სულ!E285</f>
        <v>0</v>
      </c>
      <c r="F13" s="14">
        <v>0</v>
      </c>
      <c r="G13" s="14">
        <f t="shared" si="2"/>
        <v>0</v>
      </c>
      <c r="H13" s="14">
        <f>IF(OR(C13='ჯამი (HIDE)'!$B$11,C13='ჯამი (HIDE)'!$B$12,C13='ჯამი (HIDE)'!$B$13,C13='ჯამი (HIDE)'!$B$14),"",D13-G13)</f>
        <v>0</v>
      </c>
      <c r="I13" s="27" t="str">
        <f>IF(AND(D13=0,G13=0),"",IF(OR(C13='ჯამი (HIDE)'!$B$11,C13='ჯამი (HIDE)'!$B$12,C13='ჯამი (HIDE)'!$B$13,C13='ჯამი (HIDE)'!$B$14),"",G13/D13))</f>
        <v/>
      </c>
    </row>
    <row r="14" spans="1:9">
      <c r="A14" t="str">
        <f t="shared" si="0"/>
        <v>a</v>
      </c>
      <c r="B14" s="6"/>
      <c r="C14" s="7" t="s">
        <v>11</v>
      </c>
      <c r="D14" s="14">
        <f>სულ!D286</f>
        <v>25000</v>
      </c>
      <c r="E14" s="14">
        <f>სულ!E286</f>
        <v>5979.86</v>
      </c>
      <c r="F14" s="14">
        <v>19020.14</v>
      </c>
      <c r="G14" s="14">
        <f t="shared" si="2"/>
        <v>25000</v>
      </c>
      <c r="H14" s="14">
        <f>IF(OR(C14='ჯამი (HIDE)'!$B$11,C14='ჯამი (HIDE)'!$B$12,C14='ჯამი (HIDE)'!$B$13,C14='ჯამი (HIDE)'!$B$14),"",D14-G14)</f>
        <v>0</v>
      </c>
      <c r="I14" s="27">
        <f>IF(AND(D14=0,G14=0),"",IF(OR(C14='ჯამი (HIDE)'!$B$11,C14='ჯამი (HIDE)'!$B$12,C14='ჯამი (HIDE)'!$B$13,C14='ჯამი (HIDE)'!$B$14),"",G14/D14))</f>
        <v>1</v>
      </c>
    </row>
    <row r="15" spans="1:9">
      <c r="A15" t="str">
        <f t="shared" si="0"/>
        <v>a</v>
      </c>
      <c r="B15" s="6"/>
      <c r="C15" s="7" t="s">
        <v>12</v>
      </c>
      <c r="D15" s="14">
        <f>სულ!D287</f>
        <v>8000</v>
      </c>
      <c r="E15" s="14">
        <f>სულ!E287</f>
        <v>255.83</v>
      </c>
      <c r="F15" s="14">
        <v>7364.72</v>
      </c>
      <c r="G15" s="14">
        <f t="shared" si="2"/>
        <v>7620.55</v>
      </c>
      <c r="H15" s="14">
        <f>IF(OR(C15='ჯამი (HIDE)'!$B$11,C15='ჯამი (HIDE)'!$B$12,C15='ჯამი (HIDE)'!$B$13,C15='ჯამი (HIDE)'!$B$14),"",D15-G15)</f>
        <v>379.44999999999982</v>
      </c>
      <c r="I15" s="27">
        <f>IF(AND(D15=0,G15=0),"",IF(OR(C15='ჯამი (HIDE)'!$B$11,C15='ჯამი (HIDE)'!$B$12,C15='ჯამი (HIDE)'!$B$13,C15='ჯამი (HIDE)'!$B$14),"",G15/D15))</f>
        <v>0.95256875000000008</v>
      </c>
    </row>
    <row r="16" spans="1:9">
      <c r="A16" t="str">
        <f t="shared" si="0"/>
        <v>a</v>
      </c>
      <c r="B16" s="4"/>
      <c r="C16" s="5" t="s">
        <v>13</v>
      </c>
      <c r="D16" s="13">
        <f>სულ!D288</f>
        <v>15000</v>
      </c>
      <c r="E16" s="13">
        <f>სულ!E288</f>
        <v>600</v>
      </c>
      <c r="F16" s="13">
        <v>14350</v>
      </c>
      <c r="G16" s="13">
        <f t="shared" si="2"/>
        <v>14950</v>
      </c>
      <c r="H16" s="13">
        <f>IF(OR(C16='ჯამი (HIDE)'!$B$11,C16='ჯამი (HIDE)'!$B$12,C16='ჯამი (HIDE)'!$B$13,C16='ჯამი (HIDE)'!$B$14),"",D16-G16)</f>
        <v>50</v>
      </c>
      <c r="I16" s="26">
        <f>IF(AND(D16=0,G16=0),"",IF(OR(C16='ჯამი (HIDE)'!$B$11,C16='ჯამი (HIDE)'!$B$12,C16='ჯამი (HIDE)'!$B$13,C16='ჯამი (HIDE)'!$B$14),"",G16/D16))</f>
        <v>0.9966666666666667</v>
      </c>
    </row>
    <row r="17" spans="1:9">
      <c r="A17" t="str">
        <f t="shared" si="0"/>
        <v>a</v>
      </c>
      <c r="B17" s="4"/>
      <c r="C17" s="5" t="s">
        <v>14</v>
      </c>
      <c r="D17" s="13">
        <f>სულ!D289</f>
        <v>0</v>
      </c>
      <c r="E17" s="13">
        <f>სულ!E289</f>
        <v>0</v>
      </c>
      <c r="F17" s="13">
        <v>0</v>
      </c>
      <c r="G17" s="13">
        <f t="shared" si="2"/>
        <v>0</v>
      </c>
      <c r="H17" s="13">
        <f>IF(OR(C17='ჯამი (HIDE)'!$B$11,C17='ჯამი (HIDE)'!$B$12,C17='ჯამი (HIDE)'!$B$13,C17='ჯამი (HIDE)'!$B$14),"",D17-G17)</f>
        <v>0</v>
      </c>
      <c r="I17" s="26" t="str">
        <f>IF(AND(D17=0,G17=0),"",IF(OR(C17='ჯამი (HIDE)'!$B$11,C17='ჯამი (HIDE)'!$B$12,C17='ჯამი (HIDE)'!$B$13,C17='ჯამი (HIDE)'!$B$14),"",G17/D17))</f>
        <v/>
      </c>
    </row>
    <row r="18" spans="1:9" ht="15.75" thickBot="1">
      <c r="A18" t="str">
        <f t="shared" si="0"/>
        <v>a</v>
      </c>
      <c r="B18" s="8"/>
      <c r="C18" s="9" t="s">
        <v>15</v>
      </c>
      <c r="D18" s="15">
        <f>სულ!D290</f>
        <v>4482</v>
      </c>
      <c r="E18" s="15">
        <f>სულ!E290</f>
        <v>4450.62</v>
      </c>
      <c r="F18" s="15">
        <v>0</v>
      </c>
      <c r="G18" s="15">
        <f t="shared" si="2"/>
        <v>4450.62</v>
      </c>
      <c r="H18" s="15">
        <f>IF(OR(C18='ჯამი (HIDE)'!$B$11,C18='ჯამი (HIDE)'!$B$12,C18='ჯამი (HIDE)'!$B$13,C18='ჯამი (HIDE)'!$B$14),"",D18-G18)</f>
        <v>31.380000000000109</v>
      </c>
      <c r="I18" s="28">
        <f>IF(AND(D18=0,G18=0),"",IF(OR(C18='ჯამი (HIDE)'!$B$11,C18='ჯამი (HIDE)'!$B$12,C18='ჯამი (HIDE)'!$B$13,C18='ჯამი (HIDE)'!$B$14),"",G18/D18))</f>
        <v>0.99299866131191428</v>
      </c>
    </row>
    <row r="19" spans="1:9" ht="15.75" thickTop="1"/>
    <row r="20" spans="1:9">
      <c r="H20" s="72"/>
    </row>
    <row r="21" spans="1:9">
      <c r="D21" s="17"/>
    </row>
  </sheetData>
  <autoFilter ref="A2:I2"/>
  <pageMargins left="0.7" right="0.7" top="0.75" bottom="0.75" header="0.3" footer="0.3"/>
  <pageSetup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87"/>
  <sheetViews>
    <sheetView showGridLines="0" view="pageBreakPreview" zoomScaleNormal="100" zoomScaleSheetLayoutView="100" workbookViewId="0">
      <pane ySplit="2" topLeftCell="A132" activePane="bottomLeft" state="frozen"/>
      <selection pane="bottomLeft" activeCell="F2" sqref="F2"/>
    </sheetView>
  </sheetViews>
  <sheetFormatPr defaultRowHeight="15"/>
  <cols>
    <col min="1" max="1" width="2" customWidth="1"/>
    <col min="2" max="2" width="16.5703125" customWidth="1"/>
    <col min="3" max="3" width="65.28515625" customWidth="1"/>
    <col min="4" max="4" width="18.28515625" bestFit="1" customWidth="1"/>
    <col min="5" max="5" width="16" customWidth="1"/>
    <col min="6" max="6" width="22.5703125" customWidth="1"/>
    <col min="7" max="7" width="18.28515625" bestFit="1" customWidth="1"/>
    <col min="8" max="8" width="14.42578125" bestFit="1" customWidth="1"/>
    <col min="9" max="9" width="10.5703125" customWidth="1"/>
  </cols>
  <sheetData>
    <row r="2" spans="1:9" ht="45.75" thickBot="1">
      <c r="B2" s="1" t="s">
        <v>0</v>
      </c>
      <c r="C2" s="1" t="s">
        <v>1</v>
      </c>
      <c r="D2" s="1" t="s">
        <v>181</v>
      </c>
      <c r="E2" s="1" t="s">
        <v>183</v>
      </c>
      <c r="F2" s="1" t="s">
        <v>182</v>
      </c>
      <c r="G2" s="1" t="s">
        <v>184</v>
      </c>
      <c r="H2" s="1" t="s">
        <v>185</v>
      </c>
      <c r="I2" s="1" t="s">
        <v>186</v>
      </c>
    </row>
    <row r="3" spans="1:9" ht="31.5" thickTop="1" thickBot="1">
      <c r="A3" t="str">
        <f t="shared" ref="A3:A55" si="0">IF(OR(D3&lt;&gt;0,F3&lt;&gt;0,G3&lt;&gt;0,H3&lt;&gt;0,I3&lt;&gt;0,),"a","b")</f>
        <v>a</v>
      </c>
      <c r="B3" s="2" t="s">
        <v>29</v>
      </c>
      <c r="C3" s="3" t="s">
        <v>30</v>
      </c>
      <c r="D3" s="3">
        <f>სულ!D127</f>
        <v>5200500</v>
      </c>
      <c r="E3" s="3">
        <f>სულ!E127</f>
        <v>1613237.61</v>
      </c>
      <c r="F3" s="3">
        <f t="shared" ref="F3" si="1">SUM(F4,F16,F17,F18)</f>
        <v>3472000</v>
      </c>
      <c r="G3" s="3">
        <f>E3+F3</f>
        <v>5085237.6100000003</v>
      </c>
      <c r="H3" s="3">
        <f>IF(OR(C3='ჯამი (HIDE)'!$B$11,C3='ჯამი (HIDE)'!$B$12,C3='ჯამი (HIDE)'!$B$13,C3='ჯამი (HIDE)'!$B$14),"",D3-G3)</f>
        <v>115262.38999999966</v>
      </c>
      <c r="I3" s="25">
        <f>IF(AND(D3=0,G3=0),"",IF(OR(C3='ჯამი (HIDE)'!$B$11,C3='ჯამი (HIDE)'!$B$12,C3='ჯამი (HIDE)'!$B$13,C3='ჯამი (HIDE)'!$B$14),"",G3/D3))</f>
        <v>0.97783628689549085</v>
      </c>
    </row>
    <row r="4" spans="1:9" ht="15.75" thickTop="1">
      <c r="A4" t="str">
        <f t="shared" si="0"/>
        <v>a</v>
      </c>
      <c r="B4" s="4"/>
      <c r="C4" s="5" t="s">
        <v>5</v>
      </c>
      <c r="D4" s="13">
        <f>სულ!D128</f>
        <v>5152500</v>
      </c>
      <c r="E4" s="13">
        <f>სულ!E128</f>
        <v>1613187.61</v>
      </c>
      <c r="F4" s="13">
        <f>SUM(F5,F9,F11,F12,F13,F14,F15)</f>
        <v>3462000</v>
      </c>
      <c r="G4" s="13">
        <f t="shared" ref="G4:G67" si="2">E4+F4</f>
        <v>5075187.6100000003</v>
      </c>
      <c r="H4" s="13">
        <f>IF(OR(C4='ჯამი (HIDE)'!$B$11,C4='ჯამი (HIDE)'!$B$12,C4='ჯამი (HIDE)'!$B$13,C4='ჯამი (HIDE)'!$B$14),"",D4-G4)</f>
        <v>77312.389999999665</v>
      </c>
      <c r="I4" s="26">
        <f>IF(AND(D4=0,G4=0),"",IF(OR(C4='ჯამი (HIDE)'!$B$11,C4='ჯამი (HIDE)'!$B$12,C4='ჯამი (HIDE)'!$B$13,C4='ჯამი (HIDE)'!$B$14),"",G4/D4))</f>
        <v>0.9849951693352742</v>
      </c>
    </row>
    <row r="5" spans="1:9">
      <c r="A5" t="str">
        <f t="shared" si="0"/>
        <v>a</v>
      </c>
      <c r="B5" s="6"/>
      <c r="C5" s="7" t="s">
        <v>6</v>
      </c>
      <c r="D5" s="14">
        <f>სულ!D129</f>
        <v>4100000</v>
      </c>
      <c r="E5" s="14">
        <f>სულ!E129</f>
        <v>1263131.3</v>
      </c>
      <c r="F5" s="14">
        <v>2800000</v>
      </c>
      <c r="G5" s="14">
        <f t="shared" si="2"/>
        <v>4063131.3</v>
      </c>
      <c r="H5" s="14">
        <f>IF(OR(C5='ჯამი (HIDE)'!$B$11,C5='ჯამი (HIDE)'!$B$12,C5='ჯამი (HIDE)'!$B$13,C5='ჯამი (HIDE)'!$B$14),"",D5-G5)</f>
        <v>36868.700000000186</v>
      </c>
      <c r="I5" s="27">
        <f>IF(AND(D5=0,G5=0),"",IF(OR(C5='ჯამი (HIDE)'!$B$11,C5='ჯამი (HIDE)'!$B$12,C5='ჯამი (HIDE)'!$B$13,C5='ჯამი (HIDE)'!$B$14),"",G5/D5))</f>
        <v>0.99100763414634141</v>
      </c>
    </row>
    <row r="6" spans="1:9">
      <c r="A6" t="str">
        <f t="shared" si="0"/>
        <v>a</v>
      </c>
      <c r="B6" s="6"/>
      <c r="C6" s="18" t="s">
        <v>187</v>
      </c>
      <c r="D6" s="14">
        <f>სულ!D130</f>
        <v>0</v>
      </c>
      <c r="E6" s="14">
        <f>სულ!E130</f>
        <v>0</v>
      </c>
      <c r="F6" s="14">
        <v>0</v>
      </c>
      <c r="G6" s="14">
        <f t="shared" si="2"/>
        <v>0</v>
      </c>
      <c r="H6" s="14" t="str">
        <f>IF(OR(C6='ჯამი (HIDE)'!$B$11,C6='ჯამი (HIDE)'!$B$12,C6='ჯამი (HIDE)'!$B$13,C6='ჯამი (HIDE)'!$B$14),"",D6-G6)</f>
        <v/>
      </c>
      <c r="I6" s="27" t="str">
        <f>IF(AND(D6=0,G6=0),"",IF(OR(C6='ჯამი (HIDE)'!$B$11,C6='ჯამი (HIDE)'!$B$12,C6='ჯამი (HIDE)'!$B$13,C6='ჯამი (HIDE)'!$B$14),"",G6/D6))</f>
        <v/>
      </c>
    </row>
    <row r="7" spans="1:9">
      <c r="A7" t="str">
        <f t="shared" si="0"/>
        <v>a</v>
      </c>
      <c r="B7" s="6"/>
      <c r="C7" s="18" t="s">
        <v>188</v>
      </c>
      <c r="D7" s="14">
        <f>სულ!D131</f>
        <v>0</v>
      </c>
      <c r="E7" s="14">
        <f>სულ!E131</f>
        <v>0</v>
      </c>
      <c r="F7" s="14">
        <v>0</v>
      </c>
      <c r="G7" s="14">
        <f t="shared" si="2"/>
        <v>0</v>
      </c>
      <c r="H7" s="14" t="str">
        <f>IF(OR(C7='ჯამი (HIDE)'!$B$11,C7='ჯამი (HIDE)'!$B$12,C7='ჯამი (HIDE)'!$B$13,C7='ჯამი (HIDE)'!$B$14),"",D7-G7)</f>
        <v/>
      </c>
      <c r="I7" s="27" t="str">
        <f>IF(AND(D7=0,G7=0),"",IF(OR(C7='ჯამი (HIDE)'!$B$11,C7='ჯამი (HIDE)'!$B$12,C7='ჯამი (HIDE)'!$B$13,C7='ჯამი (HIDE)'!$B$14),"",G7/D7))</f>
        <v/>
      </c>
    </row>
    <row r="8" spans="1:9">
      <c r="A8" t="str">
        <f t="shared" si="0"/>
        <v>a</v>
      </c>
      <c r="B8" s="6"/>
      <c r="C8" s="18" t="s">
        <v>189</v>
      </c>
      <c r="D8" s="14">
        <f>სულ!D132</f>
        <v>0</v>
      </c>
      <c r="E8" s="14">
        <f>სულ!E132</f>
        <v>0</v>
      </c>
      <c r="F8" s="14">
        <v>0</v>
      </c>
      <c r="G8" s="14">
        <f t="shared" si="2"/>
        <v>0</v>
      </c>
      <c r="H8" s="14" t="str">
        <f>IF(OR(C8='ჯამი (HIDE)'!$B$11,C8='ჯამი (HIDE)'!$B$12,C8='ჯამი (HIDE)'!$B$13,C8='ჯამი (HIDE)'!$B$14),"",D8-G8)</f>
        <v/>
      </c>
      <c r="I8" s="27" t="str">
        <f>IF(AND(D8=0,G8=0),"",IF(OR(C8='ჯამი (HIDE)'!$B$11,C8='ჯამი (HIDE)'!$B$12,C8='ჯამი (HIDE)'!$B$13,C8='ჯამი (HIDE)'!$B$14),"",G8/D8))</f>
        <v/>
      </c>
    </row>
    <row r="9" spans="1:9">
      <c r="A9" t="str">
        <f t="shared" si="0"/>
        <v>a</v>
      </c>
      <c r="B9" s="6"/>
      <c r="C9" s="7" t="s">
        <v>7</v>
      </c>
      <c r="D9" s="14">
        <f>სულ!D133</f>
        <v>1004000</v>
      </c>
      <c r="E9" s="14">
        <f>სულ!E133</f>
        <v>328443.09000000003</v>
      </c>
      <c r="F9" s="14">
        <v>650000</v>
      </c>
      <c r="G9" s="14">
        <f t="shared" si="2"/>
        <v>978443.09000000008</v>
      </c>
      <c r="H9" s="14">
        <f>IF(OR(C9='ჯამი (HIDE)'!$B$11,C9='ჯამი (HIDE)'!$B$12,C9='ჯამი (HIDE)'!$B$13,C9='ჯამი (HIDE)'!$B$14),"",D9-G9)</f>
        <v>25556.909999999916</v>
      </c>
      <c r="I9" s="27">
        <f>IF(AND(D9=0,G9=0),"",IF(OR(C9='ჯამი (HIDE)'!$B$11,C9='ჯამი (HIDE)'!$B$12,C9='ჯამი (HIDE)'!$B$13,C9='ჯამი (HIDE)'!$B$14),"",G9/D9))</f>
        <v>0.97454491035856583</v>
      </c>
    </row>
    <row r="10" spans="1:9">
      <c r="A10" t="str">
        <f t="shared" si="0"/>
        <v>a</v>
      </c>
      <c r="B10" s="6"/>
      <c r="C10" s="18" t="s">
        <v>190</v>
      </c>
      <c r="D10" s="14">
        <f>სულ!D134</f>
        <v>0</v>
      </c>
      <c r="E10" s="14">
        <f>სულ!E134</f>
        <v>0</v>
      </c>
      <c r="F10" s="14">
        <v>0</v>
      </c>
      <c r="G10" s="14">
        <f t="shared" si="2"/>
        <v>0</v>
      </c>
      <c r="H10" s="14" t="str">
        <f>IF(OR(C10='ჯამი (HIDE)'!$B$11,C10='ჯამი (HIDE)'!$B$12,C10='ჯამი (HIDE)'!$B$13,C10='ჯამი (HIDE)'!$B$14),"",D10-G10)</f>
        <v/>
      </c>
      <c r="I10" s="27" t="str">
        <f>IF(AND(D10=0,G10=0),"",IF(OR(C10='ჯამი (HIDE)'!$B$11,C10='ჯამი (HIDE)'!$B$12,C10='ჯამი (HIDE)'!$B$13,C10='ჯამი (HIDE)'!$B$14),"",G10/D10))</f>
        <v/>
      </c>
    </row>
    <row r="11" spans="1:9">
      <c r="A11" t="str">
        <f t="shared" si="0"/>
        <v>a</v>
      </c>
      <c r="B11" s="6"/>
      <c r="C11" s="7" t="s">
        <v>8</v>
      </c>
      <c r="D11" s="14">
        <f>სულ!D135</f>
        <v>0</v>
      </c>
      <c r="E11" s="14">
        <f>სულ!E135</f>
        <v>0</v>
      </c>
      <c r="F11" s="14">
        <v>0</v>
      </c>
      <c r="G11" s="14">
        <f t="shared" si="2"/>
        <v>0</v>
      </c>
      <c r="H11" s="14">
        <f>IF(OR(C11='ჯამი (HIDE)'!$B$11,C11='ჯამი (HIDE)'!$B$12,C11='ჯამი (HIDE)'!$B$13,C11='ჯამი (HIDE)'!$B$14),"",D11-G11)</f>
        <v>0</v>
      </c>
      <c r="I11" s="27" t="str">
        <f>IF(AND(D11=0,G11=0),"",IF(OR(C11='ჯამი (HIDE)'!$B$11,C11='ჯამი (HIDE)'!$B$12,C11='ჯამი (HIDE)'!$B$13,C11='ჯამი (HIDE)'!$B$14),"",G11/D11))</f>
        <v/>
      </c>
    </row>
    <row r="12" spans="1:9">
      <c r="A12" t="str">
        <f t="shared" si="0"/>
        <v>a</v>
      </c>
      <c r="B12" s="6"/>
      <c r="C12" s="7" t="s">
        <v>9</v>
      </c>
      <c r="D12" s="14">
        <f>სულ!D136</f>
        <v>0</v>
      </c>
      <c r="E12" s="14">
        <f>სულ!E136</f>
        <v>0</v>
      </c>
      <c r="F12" s="14">
        <v>0</v>
      </c>
      <c r="G12" s="14">
        <f t="shared" si="2"/>
        <v>0</v>
      </c>
      <c r="H12" s="14">
        <f>IF(OR(C12='ჯამი (HIDE)'!$B$11,C12='ჯამი (HIDE)'!$B$12,C12='ჯამი (HIDE)'!$B$13,C12='ჯამი (HIDE)'!$B$14),"",D12-G12)</f>
        <v>0</v>
      </c>
      <c r="I12" s="27" t="str">
        <f>IF(AND(D12=0,G12=0),"",IF(OR(C12='ჯამი (HIDE)'!$B$11,C12='ჯამი (HIDE)'!$B$12,C12='ჯამი (HIDE)'!$B$13,C12='ჯამი (HIDE)'!$B$14),"",G12/D12))</f>
        <v/>
      </c>
    </row>
    <row r="13" spans="1:9">
      <c r="A13" t="str">
        <f t="shared" si="0"/>
        <v>a</v>
      </c>
      <c r="B13" s="6"/>
      <c r="C13" s="7" t="s">
        <v>10</v>
      </c>
      <c r="D13" s="14">
        <f>სულ!D137</f>
        <v>0</v>
      </c>
      <c r="E13" s="14">
        <f>სულ!E137</f>
        <v>0</v>
      </c>
      <c r="F13" s="14">
        <v>0</v>
      </c>
      <c r="G13" s="14">
        <f t="shared" si="2"/>
        <v>0</v>
      </c>
      <c r="H13" s="14">
        <f>IF(OR(C13='ჯამი (HIDE)'!$B$11,C13='ჯამი (HIDE)'!$B$12,C13='ჯამი (HIDE)'!$B$13,C13='ჯამი (HIDE)'!$B$14),"",D13-G13)</f>
        <v>0</v>
      </c>
      <c r="I13" s="27" t="str">
        <f>IF(AND(D13=0,G13=0),"",IF(OR(C13='ჯამი (HIDE)'!$B$11,C13='ჯამი (HIDE)'!$B$12,C13='ჯამი (HIDE)'!$B$13,C13='ჯამი (HIDE)'!$B$14),"",G13/D13))</f>
        <v/>
      </c>
    </row>
    <row r="14" spans="1:9">
      <c r="A14" t="str">
        <f t="shared" si="0"/>
        <v>a</v>
      </c>
      <c r="B14" s="6"/>
      <c r="C14" s="7" t="s">
        <v>11</v>
      </c>
      <c r="D14" s="14">
        <f>სულ!D138</f>
        <v>38200</v>
      </c>
      <c r="E14" s="14">
        <f>სულ!E138</f>
        <v>14200.560000000001</v>
      </c>
      <c r="F14" s="14">
        <v>10000</v>
      </c>
      <c r="G14" s="14">
        <f t="shared" si="2"/>
        <v>24200.560000000001</v>
      </c>
      <c r="H14" s="14">
        <f>IF(OR(C14='ჯამი (HIDE)'!$B$11,C14='ჯამი (HIDE)'!$B$12,C14='ჯამი (HIDE)'!$B$13,C14='ჯამი (HIDE)'!$B$14),"",D14-G14)</f>
        <v>13999.439999999999</v>
      </c>
      <c r="I14" s="27">
        <f>IF(AND(D14=0,G14=0),"",IF(OR(C14='ჯამი (HIDE)'!$B$11,C14='ჯამი (HIDE)'!$B$12,C14='ჯამი (HIDE)'!$B$13,C14='ჯამი (HIDE)'!$B$14),"",G14/D14))</f>
        <v>0.63352251308900531</v>
      </c>
    </row>
    <row r="15" spans="1:9">
      <c r="A15" t="str">
        <f t="shared" si="0"/>
        <v>a</v>
      </c>
      <c r="B15" s="6"/>
      <c r="C15" s="7" t="s">
        <v>12</v>
      </c>
      <c r="D15" s="14">
        <f>სულ!D139</f>
        <v>10300</v>
      </c>
      <c r="E15" s="14">
        <f>სულ!E139</f>
        <v>7412.6600000000008</v>
      </c>
      <c r="F15" s="14">
        <v>2000</v>
      </c>
      <c r="G15" s="14">
        <f t="shared" si="2"/>
        <v>9412.66</v>
      </c>
      <c r="H15" s="14">
        <f>IF(OR(C15='ჯამი (HIDE)'!$B$11,C15='ჯამი (HIDE)'!$B$12,C15='ჯამი (HIDE)'!$B$13,C15='ჯამი (HIDE)'!$B$14),"",D15-G15)</f>
        <v>887.34000000000015</v>
      </c>
      <c r="I15" s="27">
        <f>IF(AND(D15=0,G15=0),"",IF(OR(C15='ჯამი (HIDE)'!$B$11,C15='ჯამი (HIDE)'!$B$12,C15='ჯამი (HIDE)'!$B$13,C15='ჯამი (HIDE)'!$B$14),"",G15/D15))</f>
        <v>0.91385048543689318</v>
      </c>
    </row>
    <row r="16" spans="1:9">
      <c r="A16" t="str">
        <f t="shared" si="0"/>
        <v>a</v>
      </c>
      <c r="B16" s="4"/>
      <c r="C16" s="5" t="s">
        <v>13</v>
      </c>
      <c r="D16" s="13">
        <f>სულ!D140</f>
        <v>48000</v>
      </c>
      <c r="E16" s="13">
        <f>სულ!E140</f>
        <v>50</v>
      </c>
      <c r="F16" s="13">
        <v>10000</v>
      </c>
      <c r="G16" s="13">
        <f t="shared" si="2"/>
        <v>10050</v>
      </c>
      <c r="H16" s="13">
        <f>IF(OR(C16='ჯამი (HIDE)'!$B$11,C16='ჯამი (HIDE)'!$B$12,C16='ჯამი (HIDE)'!$B$13,C16='ჯამი (HIDE)'!$B$14),"",D16-G16)</f>
        <v>37950</v>
      </c>
      <c r="I16" s="26">
        <f>IF(AND(D16=0,G16=0),"",IF(OR(C16='ჯამი (HIDE)'!$B$11,C16='ჯამი (HIDE)'!$B$12,C16='ჯამი (HIDE)'!$B$13,C16='ჯამი (HIDE)'!$B$14),"",G16/D16))</f>
        <v>0.20937500000000001</v>
      </c>
    </row>
    <row r="17" spans="1:9">
      <c r="A17" t="str">
        <f t="shared" si="0"/>
        <v>a</v>
      </c>
      <c r="B17" s="4"/>
      <c r="C17" s="5" t="s">
        <v>14</v>
      </c>
      <c r="D17" s="13">
        <f>სულ!D141</f>
        <v>0</v>
      </c>
      <c r="E17" s="13">
        <f>სულ!E141</f>
        <v>0</v>
      </c>
      <c r="F17" s="13">
        <v>0</v>
      </c>
      <c r="G17" s="13">
        <f t="shared" si="2"/>
        <v>0</v>
      </c>
      <c r="H17" s="13">
        <f>IF(OR(C17='ჯამი (HIDE)'!$B$11,C17='ჯამი (HIDE)'!$B$12,C17='ჯამი (HIDE)'!$B$13,C17='ჯამი (HIDE)'!$B$14),"",D17-G17)</f>
        <v>0</v>
      </c>
      <c r="I17" s="26" t="str">
        <f>IF(AND(D17=0,G17=0),"",IF(OR(C17='ჯამი (HIDE)'!$B$11,C17='ჯამი (HIDE)'!$B$12,C17='ჯამი (HIDE)'!$B$13,C17='ჯამი (HIDE)'!$B$14),"",G17/D17))</f>
        <v/>
      </c>
    </row>
    <row r="18" spans="1:9" ht="15.75" thickBot="1">
      <c r="A18" t="str">
        <f t="shared" si="0"/>
        <v>a</v>
      </c>
      <c r="B18" s="8"/>
      <c r="C18" s="9" t="s">
        <v>15</v>
      </c>
      <c r="D18" s="15">
        <f>სულ!D142</f>
        <v>0</v>
      </c>
      <c r="E18" s="15">
        <f>სულ!E142</f>
        <v>0</v>
      </c>
      <c r="F18" s="15">
        <v>0</v>
      </c>
      <c r="G18" s="15">
        <f t="shared" si="2"/>
        <v>0</v>
      </c>
      <c r="H18" s="15">
        <f>IF(OR(C18='ჯამი (HIDE)'!$B$11,C18='ჯამი (HIDE)'!$B$12,C18='ჯამი (HIDE)'!$B$13,C18='ჯამი (HIDE)'!$B$14),"",D18-G18)</f>
        <v>0</v>
      </c>
      <c r="I18" s="28" t="str">
        <f>IF(AND(D18=0,G18=0),"",IF(OR(C18='ჯამი (HIDE)'!$B$11,C18='ჯამი (HIDE)'!$B$12,C18='ჯამი (HIDE)'!$B$13,C18='ჯამი (HIDE)'!$B$14),"",G18/D18))</f>
        <v/>
      </c>
    </row>
    <row r="19" spans="1:9" ht="31.5" customHeight="1" thickTop="1" thickBot="1">
      <c r="B19" s="2" t="s">
        <v>57</v>
      </c>
      <c r="C19" s="3" t="s">
        <v>58</v>
      </c>
      <c r="D19" s="3">
        <f>სულ!D307</f>
        <v>544439600</v>
      </c>
      <c r="E19" s="3">
        <f>სულ!E307</f>
        <v>341097232.31</v>
      </c>
      <c r="F19" s="3">
        <f>SUM(F31,F43,F55)</f>
        <v>192847830.80000001</v>
      </c>
      <c r="G19" s="3">
        <f t="shared" si="2"/>
        <v>533945063.11000001</v>
      </c>
      <c r="H19" s="3">
        <f>IF(OR(C19='ჯამი (HIDE)'!$B$11,C19='ჯამი (HIDE)'!$B$12,C19='ჯამი (HIDE)'!$B$13,C19='ჯამი (HIDE)'!$B$14),"",D19-G19)</f>
        <v>10494536.889999986</v>
      </c>
      <c r="I19" s="25">
        <f>IF(AND(D19=0,G19=0),"",IF(OR(C19='ჯამი (HIDE)'!$B$11,C19='ჯამი (HIDE)'!$B$12,C19='ჯამი (HIDE)'!$B$13,C19='ჯამი (HIDE)'!$B$14),"",G19/D19))</f>
        <v>0.98072414848221923</v>
      </c>
    </row>
    <row r="20" spans="1:9" ht="15.75" thickTop="1">
      <c r="B20" s="4"/>
      <c r="C20" s="5" t="s">
        <v>5</v>
      </c>
      <c r="D20" s="13">
        <f>სულ!D308</f>
        <v>544438580</v>
      </c>
      <c r="E20" s="13">
        <f>სულ!E308</f>
        <v>341096212.31</v>
      </c>
      <c r="F20" s="13">
        <f t="shared" ref="F20:F30" si="3">SUM(F32,F44,F56)</f>
        <v>192847830.80000001</v>
      </c>
      <c r="G20" s="13">
        <f t="shared" si="2"/>
        <v>533944043.11000001</v>
      </c>
      <c r="H20" s="13">
        <f>IF(OR(C20='ჯამი (HIDE)'!$B$11,C20='ჯამი (HIDE)'!$B$12,C20='ჯამი (HIDE)'!$B$13,C20='ჯამი (HIDE)'!$B$14),"",D20-G20)</f>
        <v>10494536.889999986</v>
      </c>
      <c r="I20" s="26">
        <f>IF(AND(D20=0,G20=0),"",IF(OR(C20='ჯამი (HIDE)'!$B$11,C20='ჯამი (HIDE)'!$B$12,C20='ჯამი (HIDE)'!$B$13,C20='ჯამი (HIDE)'!$B$14),"",G20/D20))</f>
        <v>0.98072411236911239</v>
      </c>
    </row>
    <row r="21" spans="1:9">
      <c r="B21" s="6"/>
      <c r="C21" s="7" t="s">
        <v>6</v>
      </c>
      <c r="D21" s="14">
        <f>სულ!D309</f>
        <v>0</v>
      </c>
      <c r="E21" s="14">
        <f>სულ!E309</f>
        <v>0</v>
      </c>
      <c r="F21" s="14">
        <f t="shared" si="3"/>
        <v>0</v>
      </c>
      <c r="G21" s="14">
        <f t="shared" si="2"/>
        <v>0</v>
      </c>
      <c r="H21" s="14">
        <f>IF(OR(C21='ჯამი (HIDE)'!$B$11,C21='ჯამი (HIDE)'!$B$12,C21='ჯამი (HIDE)'!$B$13,C21='ჯამი (HIDE)'!$B$14),"",D21-G21)</f>
        <v>0</v>
      </c>
      <c r="I21" s="27" t="str">
        <f>IF(AND(D21=0,G21=0),"",IF(OR(C21='ჯამი (HIDE)'!$B$11,C21='ჯამი (HIDE)'!$B$12,C21='ჯამი (HIDE)'!$B$13,C21='ჯამი (HIDE)'!$B$14),"",G21/D21))</f>
        <v/>
      </c>
    </row>
    <row r="22" spans="1:9">
      <c r="B22" s="6"/>
      <c r="C22" s="7" t="s">
        <v>7</v>
      </c>
      <c r="D22" s="14">
        <f>სულ!D310</f>
        <v>1240000</v>
      </c>
      <c r="E22" s="14">
        <f>სულ!E310</f>
        <v>343905.54</v>
      </c>
      <c r="F22" s="14">
        <f t="shared" si="3"/>
        <v>868991</v>
      </c>
      <c r="G22" s="14">
        <f t="shared" si="2"/>
        <v>1212896.54</v>
      </c>
      <c r="H22" s="14">
        <f>IF(OR(C22='ჯამი (HIDE)'!$B$11,C22='ჯამი (HIDE)'!$B$12,C22='ჯამი (HIDE)'!$B$13,C22='ჯამი (HIDE)'!$B$14),"",D22-G22)</f>
        <v>27103.459999999963</v>
      </c>
      <c r="I22" s="27">
        <f>IF(AND(D22=0,G22=0),"",IF(OR(C22='ჯამი (HIDE)'!$B$11,C22='ჯამი (HIDE)'!$B$12,C22='ჯამი (HIDE)'!$B$13,C22='ჯამი (HIDE)'!$B$14),"",G22/D22))</f>
        <v>0.97814237096774193</v>
      </c>
    </row>
    <row r="23" spans="1:9">
      <c r="B23" s="6"/>
      <c r="C23" s="7" t="s">
        <v>8</v>
      </c>
      <c r="D23" s="14">
        <f>სულ!D311</f>
        <v>0</v>
      </c>
      <c r="E23" s="14">
        <f>სულ!E311</f>
        <v>0</v>
      </c>
      <c r="F23" s="14">
        <f t="shared" si="3"/>
        <v>0</v>
      </c>
      <c r="G23" s="14">
        <f t="shared" si="2"/>
        <v>0</v>
      </c>
      <c r="H23" s="14">
        <f>IF(OR(C23='ჯამი (HIDE)'!$B$11,C23='ჯამი (HIDE)'!$B$12,C23='ჯამი (HIDE)'!$B$13,C23='ჯამი (HIDE)'!$B$14),"",D23-G23)</f>
        <v>0</v>
      </c>
      <c r="I23" s="27" t="str">
        <f>IF(AND(D23=0,G23=0),"",IF(OR(C23='ჯამი (HIDE)'!$B$11,C23='ჯამი (HIDE)'!$B$12,C23='ჯამი (HIDE)'!$B$13,C23='ჯამი (HIDE)'!$B$14),"",G23/D23))</f>
        <v/>
      </c>
    </row>
    <row r="24" spans="1:9">
      <c r="B24" s="6"/>
      <c r="C24" s="7" t="s">
        <v>9</v>
      </c>
      <c r="D24" s="14">
        <f>სულ!D312</f>
        <v>0</v>
      </c>
      <c r="E24" s="14">
        <f>სულ!E312</f>
        <v>0</v>
      </c>
      <c r="F24" s="14">
        <f t="shared" si="3"/>
        <v>0</v>
      </c>
      <c r="G24" s="14">
        <f t="shared" si="2"/>
        <v>0</v>
      </c>
      <c r="H24" s="14">
        <f>IF(OR(C24='ჯამი (HIDE)'!$B$11,C24='ჯამი (HIDE)'!$B$12,C24='ჯამი (HIDE)'!$B$13,C24='ჯამი (HIDE)'!$B$14),"",D24-G24)</f>
        <v>0</v>
      </c>
      <c r="I24" s="27" t="str">
        <f>IF(AND(D24=0,G24=0),"",IF(OR(C24='ჯამი (HIDE)'!$B$11,C24='ჯამი (HIDE)'!$B$12,C24='ჯამი (HIDE)'!$B$13,C24='ჯამი (HIDE)'!$B$14),"",G24/D24))</f>
        <v/>
      </c>
    </row>
    <row r="25" spans="1:9">
      <c r="B25" s="6"/>
      <c r="C25" s="7" t="s">
        <v>10</v>
      </c>
      <c r="D25" s="14">
        <f>სულ!D313</f>
        <v>0</v>
      </c>
      <c r="E25" s="14">
        <f>სულ!E313</f>
        <v>0</v>
      </c>
      <c r="F25" s="14">
        <f t="shared" si="3"/>
        <v>0</v>
      </c>
      <c r="G25" s="14">
        <f t="shared" si="2"/>
        <v>0</v>
      </c>
      <c r="H25" s="14">
        <f>IF(OR(C25='ჯამი (HIDE)'!$B$11,C25='ჯამი (HIDE)'!$B$12,C25='ჯამი (HIDE)'!$B$13,C25='ჯამი (HIDE)'!$B$14),"",D25-G25)</f>
        <v>0</v>
      </c>
      <c r="I25" s="27" t="str">
        <f>IF(AND(D25=0,G25=0),"",IF(OR(C25='ჯამი (HIDE)'!$B$11,C25='ჯამი (HIDE)'!$B$12,C25='ჯამი (HIDE)'!$B$13,C25='ჯამი (HIDE)'!$B$14),"",G25/D25))</f>
        <v/>
      </c>
    </row>
    <row r="26" spans="1:9">
      <c r="B26" s="6"/>
      <c r="C26" s="7" t="s">
        <v>11</v>
      </c>
      <c r="D26" s="14">
        <f>სულ!D314</f>
        <v>542898580</v>
      </c>
      <c r="E26" s="14">
        <f>სულ!E314</f>
        <v>340716616.76999998</v>
      </c>
      <c r="F26" s="14">
        <f t="shared" si="3"/>
        <v>191851839.80000001</v>
      </c>
      <c r="G26" s="14">
        <f t="shared" si="2"/>
        <v>532568456.56999999</v>
      </c>
      <c r="H26" s="14">
        <f>IF(OR(C26='ჯამი (HIDE)'!$B$11,C26='ჯამი (HIDE)'!$B$12,C26='ჯამი (HIDE)'!$B$13,C26='ჯამი (HIDE)'!$B$14),"",D26-G26)</f>
        <v>10330123.430000007</v>
      </c>
      <c r="I26" s="27">
        <f>IF(AND(D26=0,G26=0),"",IF(OR(C26='ჯამი (HIDE)'!$B$11,C26='ჯამი (HIDE)'!$B$12,C26='ჯამი (HIDE)'!$B$13,C26='ჯამი (HIDE)'!$B$14),"",G26/D26))</f>
        <v>0.98097227767661499</v>
      </c>
    </row>
    <row r="27" spans="1:9">
      <c r="B27" s="6"/>
      <c r="C27" s="7" t="s">
        <v>12</v>
      </c>
      <c r="D27" s="14">
        <f>სულ!D315</f>
        <v>300000</v>
      </c>
      <c r="E27" s="14">
        <f>სულ!E315</f>
        <v>35690</v>
      </c>
      <c r="F27" s="14">
        <f t="shared" si="3"/>
        <v>127000</v>
      </c>
      <c r="G27" s="14">
        <f t="shared" si="2"/>
        <v>162690</v>
      </c>
      <c r="H27" s="14">
        <f>IF(OR(C27='ჯამი (HIDE)'!$B$11,C27='ჯამი (HIDE)'!$B$12,C27='ჯამი (HIDE)'!$B$13,C27='ჯამი (HIDE)'!$B$14),"",D27-G27)</f>
        <v>137310</v>
      </c>
      <c r="I27" s="27">
        <f>IF(AND(D27=0,G27=0),"",IF(OR(C27='ჯამი (HIDE)'!$B$11,C27='ჯამი (HIDE)'!$B$12,C27='ჯამი (HIDE)'!$B$13,C27='ჯამი (HIDE)'!$B$14),"",G27/D27))</f>
        <v>0.5423</v>
      </c>
    </row>
    <row r="28" spans="1:9">
      <c r="B28" s="4"/>
      <c r="C28" s="5" t="s">
        <v>13</v>
      </c>
      <c r="D28" s="13">
        <f>სულ!D316</f>
        <v>0</v>
      </c>
      <c r="E28" s="13">
        <f>სულ!E316</f>
        <v>0</v>
      </c>
      <c r="F28" s="13">
        <f t="shared" si="3"/>
        <v>0</v>
      </c>
      <c r="G28" s="13">
        <f t="shared" si="2"/>
        <v>0</v>
      </c>
      <c r="H28" s="13">
        <f>IF(OR(C28='ჯამი (HIDE)'!$B$11,C28='ჯამი (HIDE)'!$B$12,C28='ჯამი (HIDE)'!$B$13,C28='ჯამი (HIDE)'!$B$14),"",D28-G28)</f>
        <v>0</v>
      </c>
      <c r="I28" s="26" t="str">
        <f>IF(AND(D28=0,G28=0),"",IF(OR(C28='ჯამი (HIDE)'!$B$11,C28='ჯამი (HIDE)'!$B$12,C28='ჯამი (HIDE)'!$B$13,C28='ჯამი (HIDE)'!$B$14),"",G28/D28))</f>
        <v/>
      </c>
    </row>
    <row r="29" spans="1:9">
      <c r="B29" s="4"/>
      <c r="C29" s="5" t="s">
        <v>14</v>
      </c>
      <c r="D29" s="13">
        <f>სულ!D317</f>
        <v>0</v>
      </c>
      <c r="E29" s="13">
        <f>სულ!E317</f>
        <v>0</v>
      </c>
      <c r="F29" s="13">
        <f t="shared" si="3"/>
        <v>0</v>
      </c>
      <c r="G29" s="13">
        <f t="shared" si="2"/>
        <v>0</v>
      </c>
      <c r="H29" s="13">
        <f>IF(OR(C29='ჯამი (HIDE)'!$B$11,C29='ჯამი (HIDE)'!$B$12,C29='ჯამი (HIDE)'!$B$13,C29='ჯამი (HIDE)'!$B$14),"",D29-G29)</f>
        <v>0</v>
      </c>
      <c r="I29" s="26" t="str">
        <f>IF(AND(D29=0,G29=0),"",IF(OR(C29='ჯამი (HIDE)'!$B$11,C29='ჯამი (HIDE)'!$B$12,C29='ჯამი (HIDE)'!$B$13,C29='ჯამი (HIDE)'!$B$14),"",G29/D29))</f>
        <v/>
      </c>
    </row>
    <row r="30" spans="1:9" ht="15.75" thickBot="1">
      <c r="B30" s="8"/>
      <c r="C30" s="9" t="s">
        <v>15</v>
      </c>
      <c r="D30" s="15">
        <f>სულ!D318</f>
        <v>1020</v>
      </c>
      <c r="E30" s="15">
        <f>სულ!E318</f>
        <v>1020</v>
      </c>
      <c r="F30" s="15">
        <f t="shared" si="3"/>
        <v>0</v>
      </c>
      <c r="G30" s="15">
        <f t="shared" si="2"/>
        <v>1020</v>
      </c>
      <c r="H30" s="15">
        <f>IF(OR(C30='ჯამი (HIDE)'!$B$11,C30='ჯამი (HIDE)'!$B$12,C30='ჯამი (HIDE)'!$B$13,C30='ჯამი (HIDE)'!$B$14),"",D30-G30)</f>
        <v>0</v>
      </c>
      <c r="I30" s="28">
        <f>IF(AND(D30=0,G30=0),"",IF(OR(C30='ჯამი (HIDE)'!$B$11,C30='ჯამი (HIDE)'!$B$12,C30='ჯამი (HIDE)'!$B$13,C30='ჯამი (HIDE)'!$B$14),"",G30/D30))</f>
        <v>1</v>
      </c>
    </row>
    <row r="31" spans="1:9" ht="31.5" customHeight="1" thickTop="1" thickBot="1">
      <c r="A31" t="str">
        <f t="shared" si="0"/>
        <v>a</v>
      </c>
      <c r="B31" s="2" t="s">
        <v>59</v>
      </c>
      <c r="C31" s="3" t="s">
        <v>60</v>
      </c>
      <c r="D31" s="3">
        <f>სულ!D319</f>
        <v>368900000</v>
      </c>
      <c r="E31" s="3">
        <f>სულ!E319</f>
        <v>245225766.19</v>
      </c>
      <c r="F31" s="3">
        <f>SUM(F32,F40,F41,F42)</f>
        <v>123005844</v>
      </c>
      <c r="G31" s="3">
        <f t="shared" si="2"/>
        <v>368231610.19</v>
      </c>
      <c r="H31" s="3">
        <f>IF(OR(C31='ჯამი (HIDE)'!$B$11,C31='ჯამი (HIDE)'!$B$12,C31='ჯამი (HIDE)'!$B$13,C31='ჯამი (HIDE)'!$B$14),"",D31-G31)</f>
        <v>668389.81000000238</v>
      </c>
      <c r="I31" s="25">
        <f>IF(AND(D31=0,G31=0),"",IF(OR(C31='ჯამი (HIDE)'!$B$11,C31='ჯამი (HIDE)'!$B$12,C31='ჯამი (HIDE)'!$B$13,C31='ჯამი (HIDE)'!$B$14),"",G31/D31))</f>
        <v>0.9981881544863106</v>
      </c>
    </row>
    <row r="32" spans="1:9" ht="15.75" thickTop="1">
      <c r="A32" t="s">
        <v>199</v>
      </c>
      <c r="B32" s="4"/>
      <c r="C32" s="5" t="s">
        <v>5</v>
      </c>
      <c r="D32" s="13">
        <f>სულ!D320</f>
        <v>368900000</v>
      </c>
      <c r="E32" s="13">
        <f>სულ!E320</f>
        <v>245225766.19</v>
      </c>
      <c r="F32" s="13">
        <f>SUM(F33:F39)</f>
        <v>123005844</v>
      </c>
      <c r="G32" s="13">
        <f t="shared" si="2"/>
        <v>368231610.19</v>
      </c>
      <c r="H32" s="13">
        <f>IF(OR(C32='ჯამი (HIDE)'!$B$11,C32='ჯამი (HIDE)'!$B$12,C32='ჯამი (HIDE)'!$B$13,C32='ჯამი (HIDE)'!$B$14),"",D32-G32)</f>
        <v>668389.81000000238</v>
      </c>
      <c r="I32" s="26">
        <f>IF(AND(D32=0,G32=0),"",IF(OR(C32='ჯამი (HIDE)'!$B$11,C32='ჯამი (HIDE)'!$B$12,C32='ჯამი (HIDE)'!$B$13,C32='ჯამი (HIDE)'!$B$14),"",G32/D32))</f>
        <v>0.9981881544863106</v>
      </c>
    </row>
    <row r="33" spans="1:9">
      <c r="A33" t="s">
        <v>199</v>
      </c>
      <c r="B33" s="6"/>
      <c r="C33" s="7" t="s">
        <v>6</v>
      </c>
      <c r="D33" s="14">
        <f>სულ!D321</f>
        <v>0</v>
      </c>
      <c r="E33" s="14">
        <f>სულ!E321</f>
        <v>0</v>
      </c>
      <c r="F33" s="14">
        <v>0</v>
      </c>
      <c r="G33" s="14">
        <f t="shared" si="2"/>
        <v>0</v>
      </c>
      <c r="H33" s="14">
        <f>IF(OR(C33='ჯამი (HIDE)'!$B$11,C33='ჯამი (HIDE)'!$B$12,C33='ჯამი (HIDE)'!$B$13,C33='ჯამი (HIDE)'!$B$14),"",D33-G33)</f>
        <v>0</v>
      </c>
      <c r="I33" s="27" t="str">
        <f>IF(AND(D33=0,G33=0),"",IF(OR(C33='ჯამი (HIDE)'!$B$11,C33='ჯამი (HIDE)'!$B$12,C33='ჯამი (HIDE)'!$B$13,C33='ჯამი (HIDE)'!$B$14),"",G33/D33))</f>
        <v/>
      </c>
    </row>
    <row r="34" spans="1:9">
      <c r="A34" t="s">
        <v>199</v>
      </c>
      <c r="B34" s="6"/>
      <c r="C34" s="7" t="s">
        <v>7</v>
      </c>
      <c r="D34" s="14">
        <f>სულ!D322</f>
        <v>0</v>
      </c>
      <c r="E34" s="14">
        <f>სულ!E322</f>
        <v>0</v>
      </c>
      <c r="F34" s="14">
        <v>0</v>
      </c>
      <c r="G34" s="14">
        <f t="shared" si="2"/>
        <v>0</v>
      </c>
      <c r="H34" s="14">
        <f>IF(OR(C34='ჯამი (HIDE)'!$B$11,C34='ჯამი (HIDE)'!$B$12,C34='ჯამი (HIDE)'!$B$13,C34='ჯამი (HIDE)'!$B$14),"",D34-G34)</f>
        <v>0</v>
      </c>
      <c r="I34" s="27" t="str">
        <f>IF(AND(D34=0,G34=0),"",IF(OR(C34='ჯამი (HIDE)'!$B$11,C34='ჯამი (HIDE)'!$B$12,C34='ჯამი (HIDE)'!$B$13,C34='ჯამი (HIDE)'!$B$14),"",G34/D34))</f>
        <v/>
      </c>
    </row>
    <row r="35" spans="1:9">
      <c r="A35" t="s">
        <v>199</v>
      </c>
      <c r="B35" s="6"/>
      <c r="C35" s="7" t="s">
        <v>8</v>
      </c>
      <c r="D35" s="14">
        <f>სულ!D323</f>
        <v>0</v>
      </c>
      <c r="E35" s="14">
        <f>სულ!E323</f>
        <v>0</v>
      </c>
      <c r="F35" s="14">
        <v>0</v>
      </c>
      <c r="G35" s="14">
        <f t="shared" si="2"/>
        <v>0</v>
      </c>
      <c r="H35" s="14">
        <f>IF(OR(C35='ჯამი (HIDE)'!$B$11,C35='ჯამი (HIDE)'!$B$12,C35='ჯამი (HIDE)'!$B$13,C35='ჯამი (HIDE)'!$B$14),"",D35-G35)</f>
        <v>0</v>
      </c>
      <c r="I35" s="27" t="str">
        <f>IF(AND(D35=0,G35=0),"",IF(OR(C35='ჯამი (HIDE)'!$B$11,C35='ჯამი (HIDE)'!$B$12,C35='ჯამი (HIDE)'!$B$13,C35='ჯამი (HIDE)'!$B$14),"",G35/D35))</f>
        <v/>
      </c>
    </row>
    <row r="36" spans="1:9">
      <c r="A36" t="s">
        <v>199</v>
      </c>
      <c r="B36" s="6"/>
      <c r="C36" s="7" t="s">
        <v>9</v>
      </c>
      <c r="D36" s="14">
        <f>სულ!D324</f>
        <v>0</v>
      </c>
      <c r="E36" s="14">
        <f>სულ!E324</f>
        <v>0</v>
      </c>
      <c r="F36" s="14">
        <v>0</v>
      </c>
      <c r="G36" s="14">
        <f t="shared" si="2"/>
        <v>0</v>
      </c>
      <c r="H36" s="14">
        <f>IF(OR(C36='ჯამი (HIDE)'!$B$11,C36='ჯამი (HIDE)'!$B$12,C36='ჯამი (HIDE)'!$B$13,C36='ჯამი (HIDE)'!$B$14),"",D36-G36)</f>
        <v>0</v>
      </c>
      <c r="I36" s="27" t="str">
        <f>IF(AND(D36=0,G36=0),"",IF(OR(C36='ჯამი (HIDE)'!$B$11,C36='ჯამი (HIDE)'!$B$12,C36='ჯამი (HIDE)'!$B$13,C36='ჯამი (HIDE)'!$B$14),"",G36/D36))</f>
        <v/>
      </c>
    </row>
    <row r="37" spans="1:9">
      <c r="A37" t="s">
        <v>199</v>
      </c>
      <c r="B37" s="6"/>
      <c r="C37" s="7" t="s">
        <v>10</v>
      </c>
      <c r="D37" s="14">
        <f>სულ!D325</f>
        <v>0</v>
      </c>
      <c r="E37" s="14">
        <f>სულ!E325</f>
        <v>0</v>
      </c>
      <c r="F37" s="14">
        <v>0</v>
      </c>
      <c r="G37" s="14">
        <f t="shared" si="2"/>
        <v>0</v>
      </c>
      <c r="H37" s="14">
        <f>IF(OR(C37='ჯამი (HIDE)'!$B$11,C37='ჯამი (HIDE)'!$B$12,C37='ჯამი (HIDE)'!$B$13,C37='ჯამი (HIDE)'!$B$14),"",D37-G37)</f>
        <v>0</v>
      </c>
      <c r="I37" s="27" t="str">
        <f>IF(AND(D37=0,G37=0),"",IF(OR(C37='ჯამი (HIDE)'!$B$11,C37='ჯამი (HIDE)'!$B$12,C37='ჯამი (HIDE)'!$B$13,C37='ჯამი (HIDE)'!$B$14),"",G37/D37))</f>
        <v/>
      </c>
    </row>
    <row r="38" spans="1:9">
      <c r="A38" t="s">
        <v>199</v>
      </c>
      <c r="B38" s="6"/>
      <c r="C38" s="7" t="s">
        <v>11</v>
      </c>
      <c r="D38" s="14">
        <f>სულ!D326</f>
        <v>368900000</v>
      </c>
      <c r="E38" s="14">
        <f>სულ!E326</f>
        <v>245225766.19</v>
      </c>
      <c r="F38" s="14">
        <v>123005844</v>
      </c>
      <c r="G38" s="14">
        <f t="shared" si="2"/>
        <v>368231610.19</v>
      </c>
      <c r="H38" s="14">
        <f>IF(OR(C38='ჯამი (HIDE)'!$B$11,C38='ჯამი (HIDE)'!$B$12,C38='ჯამი (HIDE)'!$B$13,C38='ჯამი (HIDE)'!$B$14),"",D38-G38)</f>
        <v>668389.81000000238</v>
      </c>
      <c r="I38" s="27">
        <f>IF(AND(D38=0,G38=0),"",IF(OR(C38='ჯამი (HIDE)'!$B$11,C38='ჯამი (HIDE)'!$B$12,C38='ჯამი (HIDE)'!$B$13,C38='ჯამი (HIDE)'!$B$14),"",G38/D38))</f>
        <v>0.9981881544863106</v>
      </c>
    </row>
    <row r="39" spans="1:9">
      <c r="A39" t="s">
        <v>199</v>
      </c>
      <c r="B39" s="6"/>
      <c r="C39" s="7" t="s">
        <v>12</v>
      </c>
      <c r="D39" s="14">
        <f>სულ!D327</f>
        <v>0</v>
      </c>
      <c r="E39" s="14">
        <f>სულ!E327</f>
        <v>0</v>
      </c>
      <c r="F39" s="14">
        <v>0</v>
      </c>
      <c r="G39" s="14">
        <f t="shared" si="2"/>
        <v>0</v>
      </c>
      <c r="H39" s="14">
        <f>IF(OR(C39='ჯამი (HIDE)'!$B$11,C39='ჯამი (HIDE)'!$B$12,C39='ჯამი (HIDE)'!$B$13,C39='ჯამი (HIDE)'!$B$14),"",D39-G39)</f>
        <v>0</v>
      </c>
      <c r="I39" s="27" t="str">
        <f>IF(AND(D39=0,G39=0),"",IF(OR(C39='ჯამი (HIDE)'!$B$11,C39='ჯამი (HIDE)'!$B$12,C39='ჯამი (HIDE)'!$B$13,C39='ჯამი (HIDE)'!$B$14),"",G39/D39))</f>
        <v/>
      </c>
    </row>
    <row r="40" spans="1:9">
      <c r="A40" t="s">
        <v>199</v>
      </c>
      <c r="B40" s="4"/>
      <c r="C40" s="5" t="s">
        <v>13</v>
      </c>
      <c r="D40" s="13">
        <f>სულ!D328</f>
        <v>0</v>
      </c>
      <c r="E40" s="13">
        <f>სულ!E328</f>
        <v>0</v>
      </c>
      <c r="F40" s="14">
        <v>0</v>
      </c>
      <c r="G40" s="13">
        <f t="shared" si="2"/>
        <v>0</v>
      </c>
      <c r="H40" s="13">
        <f>IF(OR(C40='ჯამი (HIDE)'!$B$11,C40='ჯამი (HIDE)'!$B$12,C40='ჯამი (HIDE)'!$B$13,C40='ჯამი (HIDE)'!$B$14),"",D40-G40)</f>
        <v>0</v>
      </c>
      <c r="I40" s="26" t="str">
        <f>IF(AND(D40=0,G40=0),"",IF(OR(C40='ჯამი (HIDE)'!$B$11,C40='ჯამი (HIDE)'!$B$12,C40='ჯამი (HIDE)'!$B$13,C40='ჯამი (HIDE)'!$B$14),"",G40/D40))</f>
        <v/>
      </c>
    </row>
    <row r="41" spans="1:9">
      <c r="A41" t="s">
        <v>199</v>
      </c>
      <c r="B41" s="4"/>
      <c r="C41" s="5" t="s">
        <v>14</v>
      </c>
      <c r="D41" s="13">
        <f>სულ!D329</f>
        <v>0</v>
      </c>
      <c r="E41" s="13">
        <f>სულ!E329</f>
        <v>0</v>
      </c>
      <c r="F41" s="14">
        <v>0</v>
      </c>
      <c r="G41" s="13">
        <f t="shared" si="2"/>
        <v>0</v>
      </c>
      <c r="H41" s="13">
        <f>IF(OR(C41='ჯამი (HIDE)'!$B$11,C41='ჯამი (HIDE)'!$B$12,C41='ჯამი (HIDE)'!$B$13,C41='ჯამი (HIDE)'!$B$14),"",D41-G41)</f>
        <v>0</v>
      </c>
      <c r="I41" s="26" t="str">
        <f>IF(AND(D41=0,G41=0),"",IF(OR(C41='ჯამი (HIDE)'!$B$11,C41='ჯამი (HIDE)'!$B$12,C41='ჯამი (HIDE)'!$B$13,C41='ჯამი (HIDE)'!$B$14),"",G41/D41))</f>
        <v/>
      </c>
    </row>
    <row r="42" spans="1:9" ht="15.75" thickBot="1">
      <c r="A42" t="s">
        <v>199</v>
      </c>
      <c r="B42" s="8"/>
      <c r="C42" s="9" t="s">
        <v>15</v>
      </c>
      <c r="D42" s="15">
        <f>სულ!D330</f>
        <v>0</v>
      </c>
      <c r="E42" s="15">
        <f>სულ!E330</f>
        <v>0</v>
      </c>
      <c r="F42" s="14">
        <v>0</v>
      </c>
      <c r="G42" s="15">
        <f t="shared" si="2"/>
        <v>0</v>
      </c>
      <c r="H42" s="15">
        <f>IF(OR(C42='ჯამი (HIDE)'!$B$11,C42='ჯამი (HIDE)'!$B$12,C42='ჯამი (HIDE)'!$B$13,C42='ჯამი (HIDE)'!$B$14),"",D42-G42)</f>
        <v>0</v>
      </c>
      <c r="I42" s="28" t="str">
        <f>IF(AND(D42=0,G42=0),"",IF(OR(C42='ჯამი (HIDE)'!$B$11,C42='ჯამი (HIDE)'!$B$12,C42='ჯამი (HIDE)'!$B$13,C42='ჯამი (HIDE)'!$B$14),"",G42/D42))</f>
        <v/>
      </c>
    </row>
    <row r="43" spans="1:9" ht="31.5" thickTop="1" thickBot="1">
      <c r="A43" t="str">
        <f t="shared" si="0"/>
        <v>a</v>
      </c>
      <c r="B43" s="2" t="s">
        <v>61</v>
      </c>
      <c r="C43" s="3" t="s">
        <v>62</v>
      </c>
      <c r="D43" s="3">
        <f>სულ!D331</f>
        <v>169998000</v>
      </c>
      <c r="E43" s="3">
        <f>სულ!E331</f>
        <v>93847722.790000007</v>
      </c>
      <c r="F43" s="3">
        <f>SUM(F44,F52,F53,F54)</f>
        <v>67280995.799999997</v>
      </c>
      <c r="G43" s="3">
        <f t="shared" si="2"/>
        <v>161128718.59</v>
      </c>
      <c r="H43" s="3">
        <f>IF(OR(C43='ჯამი (HIDE)'!$B$11,C43='ჯამი (HIDE)'!$B$12,C43='ჯამი (HIDE)'!$B$13,C43='ჯამი (HIDE)'!$B$14),"",D43-G43)</f>
        <v>8869281.4099999964</v>
      </c>
      <c r="I43" s="25">
        <f>IF(AND(D43=0,G43=0),"",IF(OR(C43='ჯამი (HIDE)'!$B$11,C43='ჯამი (HIDE)'!$B$12,C43='ჯამი (HIDE)'!$B$13,C43='ჯამი (HIDE)'!$B$14),"",G43/D43))</f>
        <v>0.94782714261344259</v>
      </c>
    </row>
    <row r="44" spans="1:9" ht="15.75" thickTop="1">
      <c r="A44" t="s">
        <v>199</v>
      </c>
      <c r="B44" s="4"/>
      <c r="C44" s="5" t="s">
        <v>5</v>
      </c>
      <c r="D44" s="13">
        <f>სულ!D332</f>
        <v>169996980</v>
      </c>
      <c r="E44" s="13">
        <f>სულ!E332</f>
        <v>93846702.790000007</v>
      </c>
      <c r="F44" s="13">
        <f>SUM(F45:F51)</f>
        <v>67280995.799999997</v>
      </c>
      <c r="G44" s="13">
        <f t="shared" si="2"/>
        <v>161127698.59</v>
      </c>
      <c r="H44" s="13">
        <f>IF(OR(C44='ჯამი (HIDE)'!$B$11,C44='ჯამი (HIDE)'!$B$12,C44='ჯამი (HIDE)'!$B$13,C44='ჯამი (HIDE)'!$B$14),"",D44-G44)</f>
        <v>8869281.4099999964</v>
      </c>
      <c r="I44" s="26">
        <f>IF(AND(D44=0,G44=0),"",IF(OR(C44='ჯამი (HIDE)'!$B$11,C44='ჯამი (HIDE)'!$B$12,C44='ჯამი (HIDE)'!$B$13,C44='ჯამი (HIDE)'!$B$14),"",G44/D44))</f>
        <v>0.94782682957073705</v>
      </c>
    </row>
    <row r="45" spans="1:9">
      <c r="A45" t="s">
        <v>199</v>
      </c>
      <c r="B45" s="6"/>
      <c r="C45" s="7" t="s">
        <v>6</v>
      </c>
      <c r="D45" s="14">
        <f>სულ!D333</f>
        <v>0</v>
      </c>
      <c r="E45" s="14">
        <f>სულ!E333</f>
        <v>0</v>
      </c>
      <c r="F45" s="14">
        <v>0</v>
      </c>
      <c r="G45" s="14">
        <f t="shared" si="2"/>
        <v>0</v>
      </c>
      <c r="H45" s="14">
        <f>IF(OR(C45='ჯამი (HIDE)'!$B$11,C45='ჯამი (HIDE)'!$B$12,C45='ჯამი (HIDE)'!$B$13,C45='ჯამი (HIDE)'!$B$14),"",D45-G45)</f>
        <v>0</v>
      </c>
      <c r="I45" s="27" t="str">
        <f>IF(AND(D45=0,G45=0),"",IF(OR(C45='ჯამი (HIDE)'!$B$11,C45='ჯამი (HIDE)'!$B$12,C45='ჯამი (HIDE)'!$B$13,C45='ჯამი (HIDE)'!$B$14),"",G45/D45))</f>
        <v/>
      </c>
    </row>
    <row r="46" spans="1:9">
      <c r="A46" t="s">
        <v>199</v>
      </c>
      <c r="B46" s="6"/>
      <c r="C46" s="7" t="s">
        <v>7</v>
      </c>
      <c r="D46" s="14">
        <f>სულ!D334</f>
        <v>1050000</v>
      </c>
      <c r="E46" s="14">
        <f>სულ!E334</f>
        <v>279373.53999999998</v>
      </c>
      <c r="F46" s="14">
        <v>770000</v>
      </c>
      <c r="G46" s="14">
        <f t="shared" si="2"/>
        <v>1049373.54</v>
      </c>
      <c r="H46" s="14">
        <f>IF(OR(C46='ჯამი (HIDE)'!$B$11,C46='ჯამი (HIDE)'!$B$12,C46='ჯამი (HIDE)'!$B$13,C46='ჯამი (HIDE)'!$B$14),"",D46-G46)</f>
        <v>626.45999999996275</v>
      </c>
      <c r="I46" s="27">
        <f>IF(AND(D46=0,G46=0),"",IF(OR(C46='ჯამი (HIDE)'!$B$11,C46='ჯამი (HIDE)'!$B$12,C46='ჯამი (HIDE)'!$B$13,C46='ჯამი (HIDE)'!$B$14),"",G46/D46))</f>
        <v>0.9994033714285715</v>
      </c>
    </row>
    <row r="47" spans="1:9">
      <c r="A47" t="s">
        <v>199</v>
      </c>
      <c r="B47" s="6"/>
      <c r="C47" s="7" t="s">
        <v>8</v>
      </c>
      <c r="D47" s="14">
        <f>სულ!D335</f>
        <v>0</v>
      </c>
      <c r="E47" s="14">
        <f>სულ!E335</f>
        <v>0</v>
      </c>
      <c r="F47" s="14">
        <v>0</v>
      </c>
      <c r="G47" s="14">
        <f t="shared" si="2"/>
        <v>0</v>
      </c>
      <c r="H47" s="14">
        <f>IF(OR(C47='ჯამი (HIDE)'!$B$11,C47='ჯამი (HIDE)'!$B$12,C47='ჯამი (HIDE)'!$B$13,C47='ჯამი (HIDE)'!$B$14),"",D47-G47)</f>
        <v>0</v>
      </c>
      <c r="I47" s="27" t="str">
        <f>IF(AND(D47=0,G47=0),"",IF(OR(C47='ჯამი (HIDE)'!$B$11,C47='ჯამი (HIDE)'!$B$12,C47='ჯამი (HIDE)'!$B$13,C47='ჯამი (HIDE)'!$B$14),"",G47/D47))</f>
        <v/>
      </c>
    </row>
    <row r="48" spans="1:9">
      <c r="A48" t="s">
        <v>199</v>
      </c>
      <c r="B48" s="6"/>
      <c r="C48" s="7" t="s">
        <v>9</v>
      </c>
      <c r="D48" s="14">
        <f>სულ!D336</f>
        <v>0</v>
      </c>
      <c r="E48" s="14">
        <f>სულ!E336</f>
        <v>0</v>
      </c>
      <c r="F48" s="14">
        <v>0</v>
      </c>
      <c r="G48" s="14">
        <f t="shared" si="2"/>
        <v>0</v>
      </c>
      <c r="H48" s="14">
        <f>IF(OR(C48='ჯამი (HIDE)'!$B$11,C48='ჯამი (HIDE)'!$B$12,C48='ჯამი (HIDE)'!$B$13,C48='ჯამი (HIDE)'!$B$14),"",D48-G48)</f>
        <v>0</v>
      </c>
      <c r="I48" s="27" t="str">
        <f>IF(AND(D48=0,G48=0),"",IF(OR(C48='ჯამი (HIDE)'!$B$11,C48='ჯამი (HIDE)'!$B$12,C48='ჯამი (HIDE)'!$B$13,C48='ჯამი (HIDE)'!$B$14),"",G48/D48))</f>
        <v/>
      </c>
    </row>
    <row r="49" spans="1:9">
      <c r="A49" t="s">
        <v>199</v>
      </c>
      <c r="B49" s="6"/>
      <c r="C49" s="7" t="s">
        <v>10</v>
      </c>
      <c r="D49" s="14">
        <f>სულ!D337</f>
        <v>0</v>
      </c>
      <c r="E49" s="14">
        <f>სულ!E337</f>
        <v>0</v>
      </c>
      <c r="F49" s="14">
        <v>0</v>
      </c>
      <c r="G49" s="14">
        <f t="shared" si="2"/>
        <v>0</v>
      </c>
      <c r="H49" s="14">
        <f>IF(OR(C49='ჯამი (HIDE)'!$B$11,C49='ჯამი (HIDE)'!$B$12,C49='ჯამი (HIDE)'!$B$13,C49='ჯამი (HIDE)'!$B$14),"",D49-G49)</f>
        <v>0</v>
      </c>
      <c r="I49" s="27" t="str">
        <f>IF(AND(D49=0,G49=0),"",IF(OR(C49='ჯამი (HIDE)'!$B$11,C49='ჯამი (HIDE)'!$B$12,C49='ჯამი (HIDE)'!$B$13,C49='ჯამი (HIDE)'!$B$14),"",G49/D49))</f>
        <v/>
      </c>
    </row>
    <row r="50" spans="1:9">
      <c r="A50" t="s">
        <v>199</v>
      </c>
      <c r="B50" s="6"/>
      <c r="C50" s="7" t="s">
        <v>11</v>
      </c>
      <c r="D50" s="14">
        <f>სულ!D338</f>
        <v>168946980</v>
      </c>
      <c r="E50" s="14">
        <f>სულ!E338</f>
        <v>93567329.25</v>
      </c>
      <c r="F50" s="14">
        <v>66510995.799999997</v>
      </c>
      <c r="G50" s="14">
        <f t="shared" si="2"/>
        <v>160078325.05000001</v>
      </c>
      <c r="H50" s="14">
        <f>IF(OR(C50='ჯამი (HIDE)'!$B$11,C50='ჯამი (HIDE)'!$B$12,C50='ჯამი (HIDE)'!$B$13,C50='ჯამი (HIDE)'!$B$14),"",D50-G50)</f>
        <v>8868654.9499999881</v>
      </c>
      <c r="I50" s="27">
        <f>IF(AND(D50=0,G50=0),"",IF(OR(C50='ჯამი (HIDE)'!$B$11,C50='ჯამი (HIDE)'!$B$12,C50='ჯამი (HIDE)'!$B$13,C50='ჯამი (HIDE)'!$B$14),"",G50/D50))</f>
        <v>0.94750628303625206</v>
      </c>
    </row>
    <row r="51" spans="1:9">
      <c r="A51" t="s">
        <v>199</v>
      </c>
      <c r="B51" s="6"/>
      <c r="C51" s="7" t="s">
        <v>12</v>
      </c>
      <c r="D51" s="14">
        <f>სულ!D339</f>
        <v>0</v>
      </c>
      <c r="E51" s="14">
        <f>სულ!E339</f>
        <v>0</v>
      </c>
      <c r="F51" s="14">
        <v>0</v>
      </c>
      <c r="G51" s="14">
        <f t="shared" si="2"/>
        <v>0</v>
      </c>
      <c r="H51" s="14">
        <f>IF(OR(C51='ჯამი (HIDE)'!$B$11,C51='ჯამი (HIDE)'!$B$12,C51='ჯამი (HIDE)'!$B$13,C51='ჯამი (HIDE)'!$B$14),"",D51-G51)</f>
        <v>0</v>
      </c>
      <c r="I51" s="27" t="str">
        <f>IF(AND(D51=0,G51=0),"",IF(OR(C51='ჯამი (HIDE)'!$B$11,C51='ჯამი (HIDE)'!$B$12,C51='ჯამი (HIDE)'!$B$13,C51='ჯამი (HIDE)'!$B$14),"",G51/D51))</f>
        <v/>
      </c>
    </row>
    <row r="52" spans="1:9">
      <c r="A52" t="s">
        <v>199</v>
      </c>
      <c r="B52" s="4"/>
      <c r="C52" s="5" t="s">
        <v>13</v>
      </c>
      <c r="D52" s="13">
        <f>სულ!D340</f>
        <v>0</v>
      </c>
      <c r="E52" s="13">
        <f>სულ!E340</f>
        <v>0</v>
      </c>
      <c r="F52" s="13">
        <v>0</v>
      </c>
      <c r="G52" s="13">
        <f t="shared" si="2"/>
        <v>0</v>
      </c>
      <c r="H52" s="13">
        <f>IF(OR(C52='ჯამი (HIDE)'!$B$11,C52='ჯამი (HIDE)'!$B$12,C52='ჯამი (HIDE)'!$B$13,C52='ჯამი (HIDE)'!$B$14),"",D52-G52)</f>
        <v>0</v>
      </c>
      <c r="I52" s="26" t="str">
        <f>IF(AND(D52=0,G52=0),"",IF(OR(C52='ჯამი (HIDE)'!$B$11,C52='ჯამი (HIDE)'!$B$12,C52='ჯამი (HIDE)'!$B$13,C52='ჯამი (HIDE)'!$B$14),"",G52/D52))</f>
        <v/>
      </c>
    </row>
    <row r="53" spans="1:9">
      <c r="A53" t="s">
        <v>199</v>
      </c>
      <c r="B53" s="4"/>
      <c r="C53" s="5" t="s">
        <v>14</v>
      </c>
      <c r="D53" s="13">
        <f>სულ!D341</f>
        <v>0</v>
      </c>
      <c r="E53" s="13">
        <f>სულ!E341</f>
        <v>0</v>
      </c>
      <c r="F53" s="13">
        <v>0</v>
      </c>
      <c r="G53" s="13">
        <f t="shared" si="2"/>
        <v>0</v>
      </c>
      <c r="H53" s="13">
        <f>IF(OR(C53='ჯამი (HIDE)'!$B$11,C53='ჯამი (HIDE)'!$B$12,C53='ჯამი (HIDE)'!$B$13,C53='ჯამი (HIDE)'!$B$14),"",D53-G53)</f>
        <v>0</v>
      </c>
      <c r="I53" s="26" t="str">
        <f>IF(AND(D53=0,G53=0),"",IF(OR(C53='ჯამი (HIDE)'!$B$11,C53='ჯამი (HIDE)'!$B$12,C53='ჯამი (HIDE)'!$B$13,C53='ჯამი (HIDE)'!$B$14),"",G53/D53))</f>
        <v/>
      </c>
    </row>
    <row r="54" spans="1:9" ht="15.75" thickBot="1">
      <c r="A54" t="s">
        <v>199</v>
      </c>
      <c r="B54" s="8"/>
      <c r="C54" s="9" t="s">
        <v>15</v>
      </c>
      <c r="D54" s="15">
        <f>სულ!D342</f>
        <v>1020</v>
      </c>
      <c r="E54" s="15">
        <f>სულ!E342</f>
        <v>1020</v>
      </c>
      <c r="F54" s="15">
        <v>0</v>
      </c>
      <c r="G54" s="15">
        <f t="shared" si="2"/>
        <v>1020</v>
      </c>
      <c r="H54" s="15">
        <f>IF(OR(C54='ჯამი (HIDE)'!$B$11,C54='ჯამი (HIDE)'!$B$12,C54='ჯამი (HIDE)'!$B$13,C54='ჯამი (HIDE)'!$B$14),"",D54-G54)</f>
        <v>0</v>
      </c>
      <c r="I54" s="28">
        <f>IF(AND(D54=0,G54=0),"",IF(OR(C54='ჯამი (HIDE)'!$B$11,C54='ჯამი (HIDE)'!$B$12,C54='ჯამი (HIDE)'!$B$13,C54='ჯამი (HIDE)'!$B$14),"",G54/D54))</f>
        <v>1</v>
      </c>
    </row>
    <row r="55" spans="1:9" ht="31.5" customHeight="1" thickTop="1" thickBot="1">
      <c r="A55" t="str">
        <f t="shared" si="0"/>
        <v>a</v>
      </c>
      <c r="B55" s="2" t="s">
        <v>63</v>
      </c>
      <c r="C55" s="3" t="s">
        <v>64</v>
      </c>
      <c r="D55" s="3">
        <f>სულ!D343</f>
        <v>5541600</v>
      </c>
      <c r="E55" s="3">
        <f>სულ!E343</f>
        <v>2023743.3299999998</v>
      </c>
      <c r="F55" s="3">
        <f>SUM(F67,F79,F91,F103,F115,F127,F139,F151,F163,F175,F187,F199,F211,F223)</f>
        <v>2560991</v>
      </c>
      <c r="G55" s="3">
        <f t="shared" si="2"/>
        <v>4584734.33</v>
      </c>
      <c r="H55" s="3">
        <f>IF(OR(C55='ჯამი (HIDE)'!$B$11,C55='ჯამი (HIDE)'!$B$12,C55='ჯამი (HIDE)'!$B$13,C55='ჯამი (HIDE)'!$B$14),"",D55-G55)</f>
        <v>956865.66999999993</v>
      </c>
      <c r="I55" s="25">
        <f>IF(AND(D55=0,G55=0),"",IF(OR(C55='ჯამი (HIDE)'!$B$11,C55='ჯამი (HIDE)'!$B$12,C55='ჯამი (HIDE)'!$B$13,C55='ჯამი (HIDE)'!$B$14),"",G55/D55))</f>
        <v>0.82733043344882351</v>
      </c>
    </row>
    <row r="56" spans="1:9" ht="15.75" thickTop="1">
      <c r="A56" t="s">
        <v>199</v>
      </c>
      <c r="B56" s="4"/>
      <c r="C56" s="5" t="s">
        <v>5</v>
      </c>
      <c r="D56" s="13">
        <f>სულ!D344</f>
        <v>5541600</v>
      </c>
      <c r="E56" s="13">
        <f>სულ!E344</f>
        <v>2023743.3299999998</v>
      </c>
      <c r="F56" s="13">
        <f t="shared" ref="F56:F66" si="4">SUM(F68,F80,F92,F104,F116,F128,F140,F152,F164,F176,F188,F200,F212,F224)</f>
        <v>2560991</v>
      </c>
      <c r="G56" s="13">
        <f t="shared" si="2"/>
        <v>4584734.33</v>
      </c>
      <c r="H56" s="13">
        <f>IF(OR(C56='ჯამი (HIDE)'!$B$11,C56='ჯამი (HIDE)'!$B$12,C56='ჯამი (HIDE)'!$B$13,C56='ჯამი (HIDE)'!$B$14),"",D56-G56)</f>
        <v>956865.66999999993</v>
      </c>
      <c r="I56" s="26">
        <f>IF(AND(D56=0,G56=0),"",IF(OR(C56='ჯამი (HIDE)'!$B$11,C56='ჯამი (HIDE)'!$B$12,C56='ჯამი (HIDE)'!$B$13,C56='ჯამი (HIDE)'!$B$14),"",G56/D56))</f>
        <v>0.82733043344882351</v>
      </c>
    </row>
    <row r="57" spans="1:9">
      <c r="A57" t="s">
        <v>199</v>
      </c>
      <c r="B57" s="6"/>
      <c r="C57" s="7" t="s">
        <v>6</v>
      </c>
      <c r="D57" s="14">
        <f>სულ!D345</f>
        <v>0</v>
      </c>
      <c r="E57" s="14">
        <f>სულ!E345</f>
        <v>0</v>
      </c>
      <c r="F57" s="14">
        <f t="shared" si="4"/>
        <v>0</v>
      </c>
      <c r="G57" s="14">
        <f t="shared" si="2"/>
        <v>0</v>
      </c>
      <c r="H57" s="14">
        <f>IF(OR(C57='ჯამი (HIDE)'!$B$11,C57='ჯამი (HIDE)'!$B$12,C57='ჯამი (HIDE)'!$B$13,C57='ჯამი (HIDE)'!$B$14),"",D57-G57)</f>
        <v>0</v>
      </c>
      <c r="I57" s="27" t="str">
        <f>IF(AND(D57=0,G57=0),"",IF(OR(C57='ჯამი (HIDE)'!$B$11,C57='ჯამი (HIDE)'!$B$12,C57='ჯამი (HIDE)'!$B$13,C57='ჯამი (HIDE)'!$B$14),"",G57/D57))</f>
        <v/>
      </c>
    </row>
    <row r="58" spans="1:9">
      <c r="A58" t="s">
        <v>199</v>
      </c>
      <c r="B58" s="6"/>
      <c r="C58" s="7" t="s">
        <v>7</v>
      </c>
      <c r="D58" s="14">
        <f>სულ!D346</f>
        <v>190000</v>
      </c>
      <c r="E58" s="14">
        <f>სულ!E346</f>
        <v>64532</v>
      </c>
      <c r="F58" s="14">
        <f t="shared" si="4"/>
        <v>98991</v>
      </c>
      <c r="G58" s="14">
        <f t="shared" si="2"/>
        <v>163523</v>
      </c>
      <c r="H58" s="14">
        <f>IF(OR(C58='ჯამი (HIDE)'!$B$11,C58='ჯამი (HIDE)'!$B$12,C58='ჯამი (HIDE)'!$B$13,C58='ჯამი (HIDE)'!$B$14),"",D58-G58)</f>
        <v>26477</v>
      </c>
      <c r="I58" s="27">
        <f>IF(AND(D58=0,G58=0),"",IF(OR(C58='ჯამი (HIDE)'!$B$11,C58='ჯამი (HIDE)'!$B$12,C58='ჯამი (HIDE)'!$B$13,C58='ჯამი (HIDE)'!$B$14),"",G58/D58))</f>
        <v>0.86064736842105261</v>
      </c>
    </row>
    <row r="59" spans="1:9">
      <c r="A59" t="s">
        <v>199</v>
      </c>
      <c r="B59" s="6"/>
      <c r="C59" s="7" t="s">
        <v>8</v>
      </c>
      <c r="D59" s="14">
        <f>სულ!D347</f>
        <v>0</v>
      </c>
      <c r="E59" s="14">
        <f>სულ!E347</f>
        <v>0</v>
      </c>
      <c r="F59" s="14">
        <f t="shared" si="4"/>
        <v>0</v>
      </c>
      <c r="G59" s="14">
        <f t="shared" si="2"/>
        <v>0</v>
      </c>
      <c r="H59" s="14">
        <f>IF(OR(C59='ჯამი (HIDE)'!$B$11,C59='ჯამი (HIDE)'!$B$12,C59='ჯამი (HIDE)'!$B$13,C59='ჯამი (HIDE)'!$B$14),"",D59-G59)</f>
        <v>0</v>
      </c>
      <c r="I59" s="27" t="str">
        <f>IF(AND(D59=0,G59=0),"",IF(OR(C59='ჯამი (HIDE)'!$B$11,C59='ჯამი (HIDE)'!$B$12,C59='ჯამი (HIDE)'!$B$13,C59='ჯამი (HIDE)'!$B$14),"",G59/D59))</f>
        <v/>
      </c>
    </row>
    <row r="60" spans="1:9">
      <c r="A60" t="s">
        <v>199</v>
      </c>
      <c r="B60" s="6"/>
      <c r="C60" s="7" t="s">
        <v>9</v>
      </c>
      <c r="D60" s="14">
        <f>სულ!D348</f>
        <v>0</v>
      </c>
      <c r="E60" s="14">
        <f>სულ!E348</f>
        <v>0</v>
      </c>
      <c r="F60" s="14">
        <f t="shared" si="4"/>
        <v>0</v>
      </c>
      <c r="G60" s="14">
        <f t="shared" si="2"/>
        <v>0</v>
      </c>
      <c r="H60" s="14">
        <f>IF(OR(C60='ჯამი (HIDE)'!$B$11,C60='ჯამი (HIDE)'!$B$12,C60='ჯამი (HIDE)'!$B$13,C60='ჯამი (HIDE)'!$B$14),"",D60-G60)</f>
        <v>0</v>
      </c>
      <c r="I60" s="27" t="str">
        <f>IF(AND(D60=0,G60=0),"",IF(OR(C60='ჯამი (HIDE)'!$B$11,C60='ჯამი (HIDE)'!$B$12,C60='ჯამი (HIDE)'!$B$13,C60='ჯამი (HIDE)'!$B$14),"",G60/D60))</f>
        <v/>
      </c>
    </row>
    <row r="61" spans="1:9">
      <c r="A61" t="s">
        <v>199</v>
      </c>
      <c r="B61" s="6"/>
      <c r="C61" s="7" t="s">
        <v>10</v>
      </c>
      <c r="D61" s="14">
        <f>სულ!D349</f>
        <v>0</v>
      </c>
      <c r="E61" s="14">
        <f>სულ!E349</f>
        <v>0</v>
      </c>
      <c r="F61" s="14">
        <f t="shared" si="4"/>
        <v>0</v>
      </c>
      <c r="G61" s="14">
        <f t="shared" si="2"/>
        <v>0</v>
      </c>
      <c r="H61" s="14">
        <f>IF(OR(C61='ჯამი (HIDE)'!$B$11,C61='ჯამი (HIDE)'!$B$12,C61='ჯამი (HIDE)'!$B$13,C61='ჯამი (HIDE)'!$B$14),"",D61-G61)</f>
        <v>0</v>
      </c>
      <c r="I61" s="27" t="str">
        <f>IF(AND(D61=0,G61=0),"",IF(OR(C61='ჯამი (HIDE)'!$B$11,C61='ჯამი (HIDE)'!$B$12,C61='ჯამი (HIDE)'!$B$13,C61='ჯამი (HIDE)'!$B$14),"",G61/D61))</f>
        <v/>
      </c>
    </row>
    <row r="62" spans="1:9">
      <c r="A62" t="s">
        <v>199</v>
      </c>
      <c r="B62" s="6"/>
      <c r="C62" s="7" t="s">
        <v>11</v>
      </c>
      <c r="D62" s="14">
        <f>სულ!D350</f>
        <v>5051600</v>
      </c>
      <c r="E62" s="14">
        <f>სულ!E350</f>
        <v>1923521.3299999998</v>
      </c>
      <c r="F62" s="14">
        <f t="shared" si="4"/>
        <v>2335000</v>
      </c>
      <c r="G62" s="14">
        <f t="shared" si="2"/>
        <v>4258521.33</v>
      </c>
      <c r="H62" s="14">
        <f>IF(OR(C62='ჯამი (HIDE)'!$B$11,C62='ჯამი (HIDE)'!$B$12,C62='ჯამი (HIDE)'!$B$13,C62='ჯამი (HIDE)'!$B$14),"",D62-G62)</f>
        <v>793078.66999999993</v>
      </c>
      <c r="I62" s="27">
        <f>IF(AND(D62=0,G62=0),"",IF(OR(C62='ჯამი (HIDE)'!$B$11,C62='ჯამი (HIDE)'!$B$12,C62='ჯამი (HIDE)'!$B$13,C62='ჯამი (HIDE)'!$B$14),"",G62/D62))</f>
        <v>0.84300445997307782</v>
      </c>
    </row>
    <row r="63" spans="1:9">
      <c r="A63" t="s">
        <v>199</v>
      </c>
      <c r="B63" s="6"/>
      <c r="C63" s="7" t="s">
        <v>12</v>
      </c>
      <c r="D63" s="14">
        <f>სულ!D351</f>
        <v>300000</v>
      </c>
      <c r="E63" s="14">
        <f>სულ!E351</f>
        <v>35690</v>
      </c>
      <c r="F63" s="14">
        <f t="shared" si="4"/>
        <v>127000</v>
      </c>
      <c r="G63" s="14">
        <f t="shared" si="2"/>
        <v>162690</v>
      </c>
      <c r="H63" s="14">
        <f>IF(OR(C63='ჯამი (HIDE)'!$B$11,C63='ჯამი (HIDE)'!$B$12,C63='ჯამი (HIDE)'!$B$13,C63='ჯამი (HIDE)'!$B$14),"",D63-G63)</f>
        <v>137310</v>
      </c>
      <c r="I63" s="27">
        <f>IF(AND(D63=0,G63=0),"",IF(OR(C63='ჯამი (HIDE)'!$B$11,C63='ჯამი (HIDE)'!$B$12,C63='ჯამი (HIDE)'!$B$13,C63='ჯამი (HIDE)'!$B$14),"",G63/D63))</f>
        <v>0.5423</v>
      </c>
    </row>
    <row r="64" spans="1:9">
      <c r="A64" t="s">
        <v>199</v>
      </c>
      <c r="B64" s="4"/>
      <c r="C64" s="5" t="s">
        <v>13</v>
      </c>
      <c r="D64" s="13">
        <f>სულ!D352</f>
        <v>0</v>
      </c>
      <c r="E64" s="13">
        <f>სულ!E352</f>
        <v>0</v>
      </c>
      <c r="F64" s="13">
        <f t="shared" si="4"/>
        <v>0</v>
      </c>
      <c r="G64" s="13">
        <f t="shared" si="2"/>
        <v>0</v>
      </c>
      <c r="H64" s="13">
        <f>IF(OR(C64='ჯამი (HIDE)'!$B$11,C64='ჯამი (HIDE)'!$B$12,C64='ჯამი (HIDE)'!$B$13,C64='ჯამი (HIDE)'!$B$14),"",D64-G64)</f>
        <v>0</v>
      </c>
      <c r="I64" s="26" t="str">
        <f>IF(AND(D64=0,G64=0),"",IF(OR(C64='ჯამი (HIDE)'!$B$11,C64='ჯამი (HIDE)'!$B$12,C64='ჯამი (HIDE)'!$B$13,C64='ჯამი (HIDE)'!$B$14),"",G64/D64))</f>
        <v/>
      </c>
    </row>
    <row r="65" spans="1:9">
      <c r="A65" t="s">
        <v>199</v>
      </c>
      <c r="B65" s="4"/>
      <c r="C65" s="5" t="s">
        <v>14</v>
      </c>
      <c r="D65" s="13">
        <f>სულ!D353</f>
        <v>0</v>
      </c>
      <c r="E65" s="13">
        <f>სულ!E353</f>
        <v>0</v>
      </c>
      <c r="F65" s="13">
        <f t="shared" si="4"/>
        <v>0</v>
      </c>
      <c r="G65" s="13">
        <f t="shared" si="2"/>
        <v>0</v>
      </c>
      <c r="H65" s="13">
        <f>IF(OR(C65='ჯამი (HIDE)'!$B$11,C65='ჯამი (HIDE)'!$B$12,C65='ჯამი (HIDE)'!$B$13,C65='ჯამი (HIDE)'!$B$14),"",D65-G65)</f>
        <v>0</v>
      </c>
      <c r="I65" s="26" t="str">
        <f>IF(AND(D65=0,G65=0),"",IF(OR(C65='ჯამი (HIDE)'!$B$11,C65='ჯამი (HIDE)'!$B$12,C65='ჯამი (HIDE)'!$B$13,C65='ჯამი (HIDE)'!$B$14),"",G65/D65))</f>
        <v/>
      </c>
    </row>
    <row r="66" spans="1:9" ht="15.75" thickBot="1">
      <c r="A66" t="s">
        <v>199</v>
      </c>
      <c r="B66" s="8"/>
      <c r="C66" s="9" t="s">
        <v>15</v>
      </c>
      <c r="D66" s="15">
        <f>სულ!D354</f>
        <v>0</v>
      </c>
      <c r="E66" s="15">
        <f>სულ!E354</f>
        <v>0</v>
      </c>
      <c r="F66" s="15">
        <f t="shared" si="4"/>
        <v>0</v>
      </c>
      <c r="G66" s="15">
        <f t="shared" si="2"/>
        <v>0</v>
      </c>
      <c r="H66" s="15">
        <f>IF(OR(C66='ჯამი (HIDE)'!$B$11,C66='ჯამი (HIDE)'!$B$12,C66='ჯამი (HIDE)'!$B$13,C66='ჯამი (HIDE)'!$B$14),"",D66-G66)</f>
        <v>0</v>
      </c>
      <c r="I66" s="28" t="str">
        <f>IF(AND(D66=0,G66=0),"",IF(OR(C66='ჯამი (HIDE)'!$B$11,C66='ჯამი (HIDE)'!$B$12,C66='ჯამი (HIDE)'!$B$13,C66='ჯამი (HIDE)'!$B$14),"",G66/D66))</f>
        <v/>
      </c>
    </row>
    <row r="67" spans="1:9" ht="31.5" thickTop="1" thickBot="1">
      <c r="A67" t="str">
        <f>IF(OR(D67&lt;&gt;0,F67&lt;&gt;0,G67&lt;&gt;0,H67&lt;&gt;0,I67&lt;&gt;0,),"a","b")</f>
        <v>a</v>
      </c>
      <c r="B67" s="10" t="s">
        <v>65</v>
      </c>
      <c r="C67" s="11" t="s">
        <v>66</v>
      </c>
      <c r="D67" s="3">
        <f>სულ!D355</f>
        <v>625000</v>
      </c>
      <c r="E67" s="3">
        <f>სულ!E355</f>
        <v>61322</v>
      </c>
      <c r="F67" s="3">
        <f>SUM(F68,F76,F77,F78)</f>
        <v>280000</v>
      </c>
      <c r="G67" s="3">
        <f t="shared" si="2"/>
        <v>341322</v>
      </c>
      <c r="H67" s="3">
        <f>IF(OR(C67='ჯამი (HIDE)'!$B$11,C67='ჯამი (HIDE)'!$B$12,C67='ჯამი (HIDE)'!$B$13,C67='ჯამი (HIDE)'!$B$14),"",D67-G67)</f>
        <v>283678</v>
      </c>
      <c r="I67" s="25">
        <f>IF(AND(D67=0,G67=0),"",IF(OR(C67='ჯამი (HIDE)'!$B$11,C67='ჯამი (HIDE)'!$B$12,C67='ჯამი (HIDE)'!$B$13,C67='ჯამი (HIDE)'!$B$14),"",G67/D67))</f>
        <v>0.54611520000000002</v>
      </c>
    </row>
    <row r="68" spans="1:9" ht="15.75" thickTop="1">
      <c r="A68" t="s">
        <v>199</v>
      </c>
      <c r="B68" s="4"/>
      <c r="C68" s="5" t="s">
        <v>5</v>
      </c>
      <c r="D68" s="13">
        <f>სულ!D356</f>
        <v>625000</v>
      </c>
      <c r="E68" s="13">
        <f>სულ!E356</f>
        <v>61322</v>
      </c>
      <c r="F68" s="13">
        <f>SUM(F69:F75)</f>
        <v>280000</v>
      </c>
      <c r="G68" s="13">
        <f t="shared" ref="G68:G131" si="5">E68+F68</f>
        <v>341322</v>
      </c>
      <c r="H68" s="13">
        <f>IF(OR(C68='ჯამი (HIDE)'!$B$11,C68='ჯამი (HIDE)'!$B$12,C68='ჯამი (HIDE)'!$B$13,C68='ჯამი (HIDE)'!$B$14),"",D68-G68)</f>
        <v>283678</v>
      </c>
      <c r="I68" s="26">
        <f>IF(AND(D68=0,G68=0),"",IF(OR(C68='ჯამი (HIDE)'!$B$11,C68='ჯამი (HIDE)'!$B$12,C68='ჯამი (HIDE)'!$B$13,C68='ჯამი (HIDE)'!$B$14),"",G68/D68))</f>
        <v>0.54611520000000002</v>
      </c>
    </row>
    <row r="69" spans="1:9">
      <c r="A69" t="s">
        <v>199</v>
      </c>
      <c r="B69" s="6"/>
      <c r="C69" s="7" t="s">
        <v>6</v>
      </c>
      <c r="D69" s="14">
        <f>სულ!D357</f>
        <v>0</v>
      </c>
      <c r="E69" s="14">
        <f>სულ!E357</f>
        <v>0</v>
      </c>
      <c r="F69" s="14">
        <v>0</v>
      </c>
      <c r="G69" s="14">
        <f t="shared" si="5"/>
        <v>0</v>
      </c>
      <c r="H69" s="14">
        <f>IF(OR(C69='ჯამი (HIDE)'!$B$11,C69='ჯამი (HIDE)'!$B$12,C69='ჯამი (HIDE)'!$B$13,C69='ჯამი (HIDE)'!$B$14),"",D69-G69)</f>
        <v>0</v>
      </c>
      <c r="I69" s="27" t="str">
        <f>IF(AND(D69=0,G69=0),"",IF(OR(C69='ჯამი (HIDE)'!$B$11,C69='ჯამი (HIDE)'!$B$12,C69='ჯამი (HIDE)'!$B$13,C69='ჯამი (HIDE)'!$B$14),"",G69/D69))</f>
        <v/>
      </c>
    </row>
    <row r="70" spans="1:9">
      <c r="A70" t="s">
        <v>199</v>
      </c>
      <c r="B70" s="6"/>
      <c r="C70" s="7" t="s">
        <v>7</v>
      </c>
      <c r="D70" s="14">
        <f>სულ!D358</f>
        <v>0</v>
      </c>
      <c r="E70" s="14">
        <f>სულ!E358</f>
        <v>0</v>
      </c>
      <c r="F70" s="14">
        <v>0</v>
      </c>
      <c r="G70" s="14">
        <f t="shared" si="5"/>
        <v>0</v>
      </c>
      <c r="H70" s="14">
        <f>IF(OR(C70='ჯამი (HIDE)'!$B$11,C70='ჯამი (HIDE)'!$B$12,C70='ჯამი (HIDE)'!$B$13,C70='ჯამი (HIDE)'!$B$14),"",D70-G70)</f>
        <v>0</v>
      </c>
      <c r="I70" s="27" t="str">
        <f>IF(AND(D70=0,G70=0),"",IF(OR(C70='ჯამი (HIDE)'!$B$11,C70='ჯამი (HIDE)'!$B$12,C70='ჯამი (HIDE)'!$B$13,C70='ჯამი (HIDE)'!$B$14),"",G70/D70))</f>
        <v/>
      </c>
    </row>
    <row r="71" spans="1:9">
      <c r="A71" t="s">
        <v>199</v>
      </c>
      <c r="B71" s="6"/>
      <c r="C71" s="7" t="s">
        <v>8</v>
      </c>
      <c r="D71" s="14">
        <f>სულ!D359</f>
        <v>0</v>
      </c>
      <c r="E71" s="14">
        <f>სულ!E359</f>
        <v>0</v>
      </c>
      <c r="F71" s="14">
        <v>0</v>
      </c>
      <c r="G71" s="14">
        <f t="shared" si="5"/>
        <v>0</v>
      </c>
      <c r="H71" s="14">
        <f>IF(OR(C71='ჯამი (HIDE)'!$B$11,C71='ჯამი (HIDE)'!$B$12,C71='ჯამი (HIDE)'!$B$13,C71='ჯამი (HIDE)'!$B$14),"",D71-G71)</f>
        <v>0</v>
      </c>
      <c r="I71" s="27" t="str">
        <f>IF(AND(D71=0,G71=0),"",IF(OR(C71='ჯამი (HIDE)'!$B$11,C71='ჯამი (HIDE)'!$B$12,C71='ჯამი (HIDE)'!$B$13,C71='ჯამი (HIDE)'!$B$14),"",G71/D71))</f>
        <v/>
      </c>
    </row>
    <row r="72" spans="1:9">
      <c r="A72" t="s">
        <v>199</v>
      </c>
      <c r="B72" s="6"/>
      <c r="C72" s="7" t="s">
        <v>9</v>
      </c>
      <c r="D72" s="14">
        <f>სულ!D360</f>
        <v>0</v>
      </c>
      <c r="E72" s="14">
        <f>სულ!E360</f>
        <v>0</v>
      </c>
      <c r="F72" s="14">
        <v>0</v>
      </c>
      <c r="G72" s="14">
        <f t="shared" si="5"/>
        <v>0</v>
      </c>
      <c r="H72" s="14">
        <f>IF(OR(C72='ჯამი (HIDE)'!$B$11,C72='ჯამი (HIDE)'!$B$12,C72='ჯამი (HIDE)'!$B$13,C72='ჯამი (HIDE)'!$B$14),"",D72-G72)</f>
        <v>0</v>
      </c>
      <c r="I72" s="27" t="str">
        <f>IF(AND(D72=0,G72=0),"",IF(OR(C72='ჯამი (HIDE)'!$B$11,C72='ჯამი (HIDE)'!$B$12,C72='ჯამი (HIDE)'!$B$13,C72='ჯამი (HIDE)'!$B$14),"",G72/D72))</f>
        <v/>
      </c>
    </row>
    <row r="73" spans="1:9">
      <c r="A73" t="s">
        <v>199</v>
      </c>
      <c r="B73" s="6"/>
      <c r="C73" s="7" t="s">
        <v>10</v>
      </c>
      <c r="D73" s="14">
        <f>სულ!D361</f>
        <v>0</v>
      </c>
      <c r="E73" s="14">
        <f>სულ!E361</f>
        <v>0</v>
      </c>
      <c r="F73" s="14">
        <v>0</v>
      </c>
      <c r="G73" s="14">
        <f t="shared" si="5"/>
        <v>0</v>
      </c>
      <c r="H73" s="14">
        <f>IF(OR(C73='ჯამი (HIDE)'!$B$11,C73='ჯამი (HIDE)'!$B$12,C73='ჯამი (HIDE)'!$B$13,C73='ჯამი (HIDE)'!$B$14),"",D73-G73)</f>
        <v>0</v>
      </c>
      <c r="I73" s="27" t="str">
        <f>IF(AND(D73=0,G73=0),"",IF(OR(C73='ჯამი (HIDE)'!$B$11,C73='ჯამი (HIDE)'!$B$12,C73='ჯამი (HIDE)'!$B$13,C73='ჯამი (HIDE)'!$B$14),"",G73/D73))</f>
        <v/>
      </c>
    </row>
    <row r="74" spans="1:9">
      <c r="A74" t="s">
        <v>199</v>
      </c>
      <c r="B74" s="6"/>
      <c r="C74" s="7" t="s">
        <v>11</v>
      </c>
      <c r="D74" s="14">
        <f>სულ!D362</f>
        <v>625000</v>
      </c>
      <c r="E74" s="14">
        <f>სულ!E362</f>
        <v>61322</v>
      </c>
      <c r="F74" s="14">
        <v>280000</v>
      </c>
      <c r="G74" s="14">
        <f t="shared" si="5"/>
        <v>341322</v>
      </c>
      <c r="H74" s="14">
        <f>IF(OR(C74='ჯამი (HIDE)'!$B$11,C74='ჯამი (HIDE)'!$B$12,C74='ჯამი (HIDE)'!$B$13,C74='ჯამი (HIDE)'!$B$14),"",D74-G74)</f>
        <v>283678</v>
      </c>
      <c r="I74" s="27">
        <f>IF(AND(D74=0,G74=0),"",IF(OR(C74='ჯამი (HIDE)'!$B$11,C74='ჯამი (HIDE)'!$B$12,C74='ჯამი (HIDE)'!$B$13,C74='ჯამი (HIDE)'!$B$14),"",G74/D74))</f>
        <v>0.54611520000000002</v>
      </c>
    </row>
    <row r="75" spans="1:9">
      <c r="A75" t="s">
        <v>199</v>
      </c>
      <c r="B75" s="6"/>
      <c r="C75" s="7" t="s">
        <v>12</v>
      </c>
      <c r="D75" s="14">
        <f>სულ!D363</f>
        <v>0</v>
      </c>
      <c r="E75" s="14">
        <f>სულ!E363</f>
        <v>0</v>
      </c>
      <c r="F75" s="14">
        <v>0</v>
      </c>
      <c r="G75" s="14">
        <f t="shared" si="5"/>
        <v>0</v>
      </c>
      <c r="H75" s="14">
        <f>IF(OR(C75='ჯამი (HIDE)'!$B$11,C75='ჯამი (HIDE)'!$B$12,C75='ჯამი (HIDE)'!$B$13,C75='ჯამი (HIDE)'!$B$14),"",D75-G75)</f>
        <v>0</v>
      </c>
      <c r="I75" s="27" t="str">
        <f>IF(AND(D75=0,G75=0),"",IF(OR(C75='ჯამი (HIDE)'!$B$11,C75='ჯამი (HIDE)'!$B$12,C75='ჯამი (HIDE)'!$B$13,C75='ჯამი (HIDE)'!$B$14),"",G75/D75))</f>
        <v/>
      </c>
    </row>
    <row r="76" spans="1:9">
      <c r="A76" t="s">
        <v>199</v>
      </c>
      <c r="B76" s="4"/>
      <c r="C76" s="5" t="s">
        <v>13</v>
      </c>
      <c r="D76" s="13">
        <f>სულ!D364</f>
        <v>0</v>
      </c>
      <c r="E76" s="13">
        <f>სულ!E364</f>
        <v>0</v>
      </c>
      <c r="F76" s="13">
        <v>0</v>
      </c>
      <c r="G76" s="13">
        <f t="shared" si="5"/>
        <v>0</v>
      </c>
      <c r="H76" s="13">
        <f>IF(OR(C76='ჯამი (HIDE)'!$B$11,C76='ჯამი (HIDE)'!$B$12,C76='ჯამი (HIDE)'!$B$13,C76='ჯამი (HIDE)'!$B$14),"",D76-G76)</f>
        <v>0</v>
      </c>
      <c r="I76" s="26" t="str">
        <f>IF(AND(D76=0,G76=0),"",IF(OR(C76='ჯამი (HIDE)'!$B$11,C76='ჯამი (HIDE)'!$B$12,C76='ჯამი (HIDE)'!$B$13,C76='ჯამი (HIDE)'!$B$14),"",G76/D76))</f>
        <v/>
      </c>
    </row>
    <row r="77" spans="1:9">
      <c r="A77" t="s">
        <v>199</v>
      </c>
      <c r="B77" s="4"/>
      <c r="C77" s="5" t="s">
        <v>14</v>
      </c>
      <c r="D77" s="13">
        <f>სულ!D365</f>
        <v>0</v>
      </c>
      <c r="E77" s="13">
        <f>სულ!E365</f>
        <v>0</v>
      </c>
      <c r="F77" s="13">
        <v>0</v>
      </c>
      <c r="G77" s="13">
        <f t="shared" si="5"/>
        <v>0</v>
      </c>
      <c r="H77" s="13">
        <f>IF(OR(C77='ჯამი (HIDE)'!$B$11,C77='ჯამი (HIDE)'!$B$12,C77='ჯამი (HIDE)'!$B$13,C77='ჯამი (HIDE)'!$B$14),"",D77-G77)</f>
        <v>0</v>
      </c>
      <c r="I77" s="26" t="str">
        <f>IF(AND(D77=0,G77=0),"",IF(OR(C77='ჯამი (HIDE)'!$B$11,C77='ჯამი (HIDE)'!$B$12,C77='ჯამი (HIDE)'!$B$13,C77='ჯამი (HIDE)'!$B$14),"",G77/D77))</f>
        <v/>
      </c>
    </row>
    <row r="78" spans="1:9" ht="15.75" thickBot="1">
      <c r="A78" t="s">
        <v>199</v>
      </c>
      <c r="B78" s="8"/>
      <c r="C78" s="9" t="s">
        <v>15</v>
      </c>
      <c r="D78" s="15">
        <f>სულ!D366</f>
        <v>0</v>
      </c>
      <c r="E78" s="15">
        <f>სულ!E366</f>
        <v>0</v>
      </c>
      <c r="F78" s="15">
        <v>0</v>
      </c>
      <c r="G78" s="15">
        <f t="shared" si="5"/>
        <v>0</v>
      </c>
      <c r="H78" s="15">
        <f>IF(OR(C78='ჯამი (HIDE)'!$B$11,C78='ჯამი (HIDE)'!$B$12,C78='ჯამი (HIDE)'!$B$13,C78='ჯამი (HIDE)'!$B$14),"",D78-G78)</f>
        <v>0</v>
      </c>
      <c r="I78" s="28" t="str">
        <f>IF(AND(D78=0,G78=0),"",IF(OR(C78='ჯამი (HIDE)'!$B$11,C78='ჯამი (HIDE)'!$B$12,C78='ჯამი (HIDE)'!$B$13,C78='ჯამი (HIDE)'!$B$14),"",G78/D78))</f>
        <v/>
      </c>
    </row>
    <row r="79" spans="1:9" ht="31.5" customHeight="1" thickTop="1" thickBot="1">
      <c r="A79" t="str">
        <f t="shared" ref="A79:A139" si="6">IF(OR(D79&lt;&gt;0,F79&lt;&gt;0,G79&lt;&gt;0,H79&lt;&gt;0,I79&lt;&gt;0,),"a","b")</f>
        <v>a</v>
      </c>
      <c r="B79" s="10" t="s">
        <v>67</v>
      </c>
      <c r="C79" s="3" t="s">
        <v>68</v>
      </c>
      <c r="D79" s="3">
        <f>სულ!D367</f>
        <v>250000</v>
      </c>
      <c r="E79" s="3">
        <f>სულ!E367</f>
        <v>66114</v>
      </c>
      <c r="F79" s="3">
        <f>SUM(F80,F88,F89,F90)</f>
        <v>140000</v>
      </c>
      <c r="G79" s="3">
        <f t="shared" si="5"/>
        <v>206114</v>
      </c>
      <c r="H79" s="3">
        <f>IF(OR(C79='ჯამი (HIDE)'!$B$11,C79='ჯამი (HIDE)'!$B$12,C79='ჯამი (HIDE)'!$B$13,C79='ჯამი (HIDE)'!$B$14),"",D79-G79)</f>
        <v>43886</v>
      </c>
      <c r="I79" s="25">
        <f>IF(AND(D79=0,G79=0),"",IF(OR(C79='ჯამი (HIDE)'!$B$11,C79='ჯამი (HIDE)'!$B$12,C79='ჯამი (HIDE)'!$B$13,C79='ჯამი (HIDE)'!$B$14),"",G79/D79))</f>
        <v>0.82445599999999997</v>
      </c>
    </row>
    <row r="80" spans="1:9" ht="15.75" thickTop="1">
      <c r="A80" t="s">
        <v>199</v>
      </c>
      <c r="B80" s="4"/>
      <c r="C80" s="5" t="s">
        <v>5</v>
      </c>
      <c r="D80" s="13">
        <f>სულ!D368</f>
        <v>250000</v>
      </c>
      <c r="E80" s="13">
        <f>სულ!E368</f>
        <v>66114</v>
      </c>
      <c r="F80" s="13">
        <f>SUM(F81:F87)</f>
        <v>140000</v>
      </c>
      <c r="G80" s="13">
        <f t="shared" si="5"/>
        <v>206114</v>
      </c>
      <c r="H80" s="13">
        <f>IF(OR(C80='ჯამი (HIDE)'!$B$11,C80='ჯამი (HIDE)'!$B$12,C80='ჯამი (HIDE)'!$B$13,C80='ჯამი (HIDE)'!$B$14),"",D80-G80)</f>
        <v>43886</v>
      </c>
      <c r="I80" s="26">
        <f>IF(AND(D80=0,G80=0),"",IF(OR(C80='ჯამი (HIDE)'!$B$11,C80='ჯამი (HIDE)'!$B$12,C80='ჯამი (HIDE)'!$B$13,C80='ჯამი (HIDE)'!$B$14),"",G80/D80))</f>
        <v>0.82445599999999997</v>
      </c>
    </row>
    <row r="81" spans="1:9">
      <c r="A81" t="s">
        <v>199</v>
      </c>
      <c r="B81" s="6"/>
      <c r="C81" s="7" t="s">
        <v>6</v>
      </c>
      <c r="D81" s="14">
        <f>სულ!D369</f>
        <v>0</v>
      </c>
      <c r="E81" s="14">
        <f>სულ!E369</f>
        <v>0</v>
      </c>
      <c r="F81" s="14">
        <v>0</v>
      </c>
      <c r="G81" s="14">
        <f t="shared" si="5"/>
        <v>0</v>
      </c>
      <c r="H81" s="14">
        <f>IF(OR(C81='ჯამი (HIDE)'!$B$11,C81='ჯამი (HIDE)'!$B$12,C81='ჯამი (HIDE)'!$B$13,C81='ჯამი (HIDE)'!$B$14),"",D81-G81)</f>
        <v>0</v>
      </c>
      <c r="I81" s="27" t="str">
        <f>IF(AND(D81=0,G81=0),"",IF(OR(C81='ჯამი (HIDE)'!$B$11,C81='ჯამი (HIDE)'!$B$12,C81='ჯამი (HIDE)'!$B$13,C81='ჯამი (HIDE)'!$B$14),"",G81/D81))</f>
        <v/>
      </c>
    </row>
    <row r="82" spans="1:9">
      <c r="A82" t="s">
        <v>199</v>
      </c>
      <c r="B82" s="6"/>
      <c r="C82" s="7" t="s">
        <v>7</v>
      </c>
      <c r="D82" s="14">
        <f>სულ!D370</f>
        <v>0</v>
      </c>
      <c r="E82" s="14">
        <f>სულ!E370</f>
        <v>0</v>
      </c>
      <c r="F82" s="14">
        <v>0</v>
      </c>
      <c r="G82" s="14">
        <f t="shared" si="5"/>
        <v>0</v>
      </c>
      <c r="H82" s="14">
        <f>IF(OR(C82='ჯამი (HIDE)'!$B$11,C82='ჯამი (HIDE)'!$B$12,C82='ჯამი (HIDE)'!$B$13,C82='ჯამი (HIDE)'!$B$14),"",D82-G82)</f>
        <v>0</v>
      </c>
      <c r="I82" s="27" t="str">
        <f>IF(AND(D82=0,G82=0),"",IF(OR(C82='ჯამი (HIDE)'!$B$11,C82='ჯამი (HIDE)'!$B$12,C82='ჯამი (HIDE)'!$B$13,C82='ჯამი (HIDE)'!$B$14),"",G82/D82))</f>
        <v/>
      </c>
    </row>
    <row r="83" spans="1:9">
      <c r="A83" t="s">
        <v>199</v>
      </c>
      <c r="B83" s="6"/>
      <c r="C83" s="7" t="s">
        <v>8</v>
      </c>
      <c r="D83" s="14">
        <f>სულ!D371</f>
        <v>0</v>
      </c>
      <c r="E83" s="14">
        <f>სულ!E371</f>
        <v>0</v>
      </c>
      <c r="F83" s="14">
        <v>0</v>
      </c>
      <c r="G83" s="14">
        <f t="shared" si="5"/>
        <v>0</v>
      </c>
      <c r="H83" s="14">
        <f>IF(OR(C83='ჯამი (HIDE)'!$B$11,C83='ჯამი (HIDE)'!$B$12,C83='ჯამი (HIDE)'!$B$13,C83='ჯამი (HIDE)'!$B$14),"",D83-G83)</f>
        <v>0</v>
      </c>
      <c r="I83" s="27" t="str">
        <f>IF(AND(D83=0,G83=0),"",IF(OR(C83='ჯამი (HIDE)'!$B$11,C83='ჯამი (HIDE)'!$B$12,C83='ჯამი (HIDE)'!$B$13,C83='ჯამი (HIDE)'!$B$14),"",G83/D83))</f>
        <v/>
      </c>
    </row>
    <row r="84" spans="1:9">
      <c r="A84" t="s">
        <v>199</v>
      </c>
      <c r="B84" s="6"/>
      <c r="C84" s="7" t="s">
        <v>9</v>
      </c>
      <c r="D84" s="14">
        <f>სულ!D372</f>
        <v>0</v>
      </c>
      <c r="E84" s="14">
        <f>სულ!E372</f>
        <v>0</v>
      </c>
      <c r="F84" s="14">
        <v>0</v>
      </c>
      <c r="G84" s="14">
        <f t="shared" si="5"/>
        <v>0</v>
      </c>
      <c r="H84" s="14">
        <f>IF(OR(C84='ჯამი (HIDE)'!$B$11,C84='ჯამი (HIDE)'!$B$12,C84='ჯამი (HIDE)'!$B$13,C84='ჯამი (HIDE)'!$B$14),"",D84-G84)</f>
        <v>0</v>
      </c>
      <c r="I84" s="27" t="str">
        <f>IF(AND(D84=0,G84=0),"",IF(OR(C84='ჯამი (HIDE)'!$B$11,C84='ჯამი (HIDE)'!$B$12,C84='ჯამი (HIDE)'!$B$13,C84='ჯამი (HIDE)'!$B$14),"",G84/D84))</f>
        <v/>
      </c>
    </row>
    <row r="85" spans="1:9">
      <c r="A85" t="s">
        <v>199</v>
      </c>
      <c r="B85" s="6"/>
      <c r="C85" s="7" t="s">
        <v>10</v>
      </c>
      <c r="D85" s="14">
        <f>სულ!D373</f>
        <v>0</v>
      </c>
      <c r="E85" s="14">
        <f>სულ!E373</f>
        <v>0</v>
      </c>
      <c r="F85" s="14">
        <v>0</v>
      </c>
      <c r="G85" s="14">
        <f t="shared" si="5"/>
        <v>0</v>
      </c>
      <c r="H85" s="14">
        <f>IF(OR(C85='ჯამი (HIDE)'!$B$11,C85='ჯამი (HIDE)'!$B$12,C85='ჯამი (HIDE)'!$B$13,C85='ჯამი (HIDE)'!$B$14),"",D85-G85)</f>
        <v>0</v>
      </c>
      <c r="I85" s="27" t="str">
        <f>IF(AND(D85=0,G85=0),"",IF(OR(C85='ჯამი (HIDE)'!$B$11,C85='ჯამი (HIDE)'!$B$12,C85='ჯამი (HIDE)'!$B$13,C85='ჯამი (HIDE)'!$B$14),"",G85/D85))</f>
        <v/>
      </c>
    </row>
    <row r="86" spans="1:9">
      <c r="A86" t="s">
        <v>199</v>
      </c>
      <c r="B86" s="6"/>
      <c r="C86" s="7" t="s">
        <v>11</v>
      </c>
      <c r="D86" s="14">
        <f>სულ!D374</f>
        <v>250000</v>
      </c>
      <c r="E86" s="14">
        <f>სულ!E374</f>
        <v>66114</v>
      </c>
      <c r="F86" s="14">
        <v>140000</v>
      </c>
      <c r="G86" s="14">
        <f t="shared" si="5"/>
        <v>206114</v>
      </c>
      <c r="H86" s="14">
        <f>IF(OR(C86='ჯამი (HIDE)'!$B$11,C86='ჯამი (HIDE)'!$B$12,C86='ჯამი (HIDE)'!$B$13,C86='ჯამი (HIDE)'!$B$14),"",D86-G86)</f>
        <v>43886</v>
      </c>
      <c r="I86" s="27">
        <f>IF(AND(D86=0,G86=0),"",IF(OR(C86='ჯამი (HIDE)'!$B$11,C86='ჯამი (HIDE)'!$B$12,C86='ჯამი (HIDE)'!$B$13,C86='ჯამი (HIDE)'!$B$14),"",G86/D86))</f>
        <v>0.82445599999999997</v>
      </c>
    </row>
    <row r="87" spans="1:9">
      <c r="A87" t="s">
        <v>199</v>
      </c>
      <c r="B87" s="6"/>
      <c r="C87" s="7" t="s">
        <v>12</v>
      </c>
      <c r="D87" s="14">
        <f>სულ!D375</f>
        <v>0</v>
      </c>
      <c r="E87" s="14">
        <f>სულ!E375</f>
        <v>0</v>
      </c>
      <c r="F87" s="14">
        <v>0</v>
      </c>
      <c r="G87" s="14">
        <f t="shared" si="5"/>
        <v>0</v>
      </c>
      <c r="H87" s="14">
        <f>IF(OR(C87='ჯამი (HIDE)'!$B$11,C87='ჯამი (HIDE)'!$B$12,C87='ჯამი (HIDE)'!$B$13,C87='ჯამი (HIDE)'!$B$14),"",D87-G87)</f>
        <v>0</v>
      </c>
      <c r="I87" s="27" t="str">
        <f>IF(AND(D87=0,G87=0),"",IF(OR(C87='ჯამი (HIDE)'!$B$11,C87='ჯამი (HIDE)'!$B$12,C87='ჯამი (HIDE)'!$B$13,C87='ჯამი (HIDE)'!$B$14),"",G87/D87))</f>
        <v/>
      </c>
    </row>
    <row r="88" spans="1:9">
      <c r="A88" t="s">
        <v>199</v>
      </c>
      <c r="B88" s="4"/>
      <c r="C88" s="5" t="s">
        <v>13</v>
      </c>
      <c r="D88" s="13">
        <f>სულ!D376</f>
        <v>0</v>
      </c>
      <c r="E88" s="13">
        <f>სულ!E376</f>
        <v>0</v>
      </c>
      <c r="F88" s="13">
        <v>0</v>
      </c>
      <c r="G88" s="13">
        <f t="shared" si="5"/>
        <v>0</v>
      </c>
      <c r="H88" s="13">
        <f>IF(OR(C88='ჯამი (HIDE)'!$B$11,C88='ჯამი (HIDE)'!$B$12,C88='ჯამი (HIDE)'!$B$13,C88='ჯამი (HIDE)'!$B$14),"",D88-G88)</f>
        <v>0</v>
      </c>
      <c r="I88" s="26" t="str">
        <f>IF(AND(D88=0,G88=0),"",IF(OR(C88='ჯამი (HIDE)'!$B$11,C88='ჯამი (HIDE)'!$B$12,C88='ჯამი (HIDE)'!$B$13,C88='ჯამი (HIDE)'!$B$14),"",G88/D88))</f>
        <v/>
      </c>
    </row>
    <row r="89" spans="1:9">
      <c r="A89" t="s">
        <v>199</v>
      </c>
      <c r="B89" s="4"/>
      <c r="C89" s="5" t="s">
        <v>14</v>
      </c>
      <c r="D89" s="13">
        <f>სულ!D377</f>
        <v>0</v>
      </c>
      <c r="E89" s="13">
        <f>სულ!E377</f>
        <v>0</v>
      </c>
      <c r="F89" s="13">
        <v>0</v>
      </c>
      <c r="G89" s="13">
        <f t="shared" si="5"/>
        <v>0</v>
      </c>
      <c r="H89" s="13">
        <f>IF(OR(C89='ჯამი (HIDE)'!$B$11,C89='ჯამი (HIDE)'!$B$12,C89='ჯამი (HIDE)'!$B$13,C89='ჯამი (HIDE)'!$B$14),"",D89-G89)</f>
        <v>0</v>
      </c>
      <c r="I89" s="26" t="str">
        <f>IF(AND(D89=0,G89=0),"",IF(OR(C89='ჯამი (HIDE)'!$B$11,C89='ჯამი (HIDE)'!$B$12,C89='ჯამი (HIDE)'!$B$13,C89='ჯამი (HIDE)'!$B$14),"",G89/D89))</f>
        <v/>
      </c>
    </row>
    <row r="90" spans="1:9" ht="15.75" thickBot="1">
      <c r="A90" t="s">
        <v>199</v>
      </c>
      <c r="B90" s="8"/>
      <c r="C90" s="9" t="s">
        <v>15</v>
      </c>
      <c r="D90" s="15">
        <f>სულ!D378</f>
        <v>0</v>
      </c>
      <c r="E90" s="15">
        <f>სულ!E378</f>
        <v>0</v>
      </c>
      <c r="F90" s="15">
        <v>0</v>
      </c>
      <c r="G90" s="15">
        <f t="shared" si="5"/>
        <v>0</v>
      </c>
      <c r="H90" s="15">
        <f>IF(OR(C90='ჯამი (HIDE)'!$B$11,C90='ჯამი (HIDE)'!$B$12,C90='ჯამი (HIDE)'!$B$13,C90='ჯამი (HIDE)'!$B$14),"",D90-G90)</f>
        <v>0</v>
      </c>
      <c r="I90" s="28" t="str">
        <f>IF(AND(D90=0,G90=0),"",IF(OR(C90='ჯამი (HIDE)'!$B$11,C90='ჯამი (HIDE)'!$B$12,C90='ჯამი (HIDE)'!$B$13,C90='ჯამი (HIDE)'!$B$14),"",G90/D90))</f>
        <v/>
      </c>
    </row>
    <row r="91" spans="1:9" ht="31.5" customHeight="1" thickTop="1" thickBot="1">
      <c r="A91" t="str">
        <f t="shared" si="6"/>
        <v>a</v>
      </c>
      <c r="B91" s="10" t="s">
        <v>69</v>
      </c>
      <c r="C91" s="12" t="s">
        <v>70</v>
      </c>
      <c r="D91" s="3">
        <f>სულ!D379</f>
        <v>300000</v>
      </c>
      <c r="E91" s="3">
        <f>სულ!E379</f>
        <v>119830</v>
      </c>
      <c r="F91" s="3">
        <f>SUM(F92,F100,F101,F102)</f>
        <v>132000</v>
      </c>
      <c r="G91" s="3">
        <f t="shared" si="5"/>
        <v>251830</v>
      </c>
      <c r="H91" s="3">
        <f>IF(OR(C91='ჯამი (HIDE)'!$B$11,C91='ჯამი (HIDE)'!$B$12,C91='ჯამი (HIDE)'!$B$13,C91='ჯამი (HIDE)'!$B$14),"",D91-G91)</f>
        <v>48170</v>
      </c>
      <c r="I91" s="25">
        <f>IF(AND(D91=0,G91=0),"",IF(OR(C91='ჯამი (HIDE)'!$B$11,C91='ჯამი (HIDE)'!$B$12,C91='ჯამი (HIDE)'!$B$13,C91='ჯამი (HIDE)'!$B$14),"",G91/D91))</f>
        <v>0.83943333333333336</v>
      </c>
    </row>
    <row r="92" spans="1:9" ht="15.75" thickTop="1">
      <c r="A92" t="s">
        <v>199</v>
      </c>
      <c r="B92" s="4"/>
      <c r="C92" s="5" t="s">
        <v>5</v>
      </c>
      <c r="D92" s="13">
        <f>სულ!D380</f>
        <v>300000</v>
      </c>
      <c r="E92" s="13">
        <f>სულ!E380</f>
        <v>119830</v>
      </c>
      <c r="F92" s="13">
        <f>SUM(F93:F99)</f>
        <v>132000</v>
      </c>
      <c r="G92" s="13">
        <f t="shared" si="5"/>
        <v>251830</v>
      </c>
      <c r="H92" s="13">
        <f>IF(OR(C92='ჯამი (HIDE)'!$B$11,C92='ჯამი (HIDE)'!$B$12,C92='ჯამი (HIDE)'!$B$13,C92='ჯამი (HIDE)'!$B$14),"",D92-G92)</f>
        <v>48170</v>
      </c>
      <c r="I92" s="26">
        <f>IF(AND(D92=0,G92=0),"",IF(OR(C92='ჯამი (HIDE)'!$B$11,C92='ჯამი (HIDE)'!$B$12,C92='ჯამი (HIDE)'!$B$13,C92='ჯამი (HIDE)'!$B$14),"",G92/D92))</f>
        <v>0.83943333333333336</v>
      </c>
    </row>
    <row r="93" spans="1:9">
      <c r="A93" t="s">
        <v>199</v>
      </c>
      <c r="B93" s="6"/>
      <c r="C93" s="7" t="s">
        <v>6</v>
      </c>
      <c r="D93" s="14">
        <f>სულ!D381</f>
        <v>0</v>
      </c>
      <c r="E93" s="14">
        <f>სულ!E381</f>
        <v>0</v>
      </c>
      <c r="F93" s="14">
        <v>0</v>
      </c>
      <c r="G93" s="14">
        <f t="shared" si="5"/>
        <v>0</v>
      </c>
      <c r="H93" s="14">
        <f>IF(OR(C93='ჯამი (HIDE)'!$B$11,C93='ჯამი (HIDE)'!$B$12,C93='ჯამი (HIDE)'!$B$13,C93='ჯამი (HIDE)'!$B$14),"",D93-G93)</f>
        <v>0</v>
      </c>
      <c r="I93" s="27" t="str">
        <f>IF(AND(D93=0,G93=0),"",IF(OR(C93='ჯამი (HIDE)'!$B$11,C93='ჯამი (HIDE)'!$B$12,C93='ჯამი (HIDE)'!$B$13,C93='ჯამი (HIDE)'!$B$14),"",G93/D93))</f>
        <v/>
      </c>
    </row>
    <row r="94" spans="1:9">
      <c r="A94" t="s">
        <v>199</v>
      </c>
      <c r="B94" s="6"/>
      <c r="C94" s="7" t="s">
        <v>7</v>
      </c>
      <c r="D94" s="14">
        <f>სულ!D382</f>
        <v>0</v>
      </c>
      <c r="E94" s="14">
        <f>სულ!E382</f>
        <v>0</v>
      </c>
      <c r="F94" s="14">
        <v>0</v>
      </c>
      <c r="G94" s="14">
        <f t="shared" si="5"/>
        <v>0</v>
      </c>
      <c r="H94" s="14">
        <f>IF(OR(C94='ჯამი (HIDE)'!$B$11,C94='ჯამი (HIDE)'!$B$12,C94='ჯამი (HIDE)'!$B$13,C94='ჯამი (HIDE)'!$B$14),"",D94-G94)</f>
        <v>0</v>
      </c>
      <c r="I94" s="27" t="str">
        <f>IF(AND(D94=0,G94=0),"",IF(OR(C94='ჯამი (HIDE)'!$B$11,C94='ჯამი (HIDE)'!$B$12,C94='ჯამი (HIDE)'!$B$13,C94='ჯამი (HIDE)'!$B$14),"",G94/D94))</f>
        <v/>
      </c>
    </row>
    <row r="95" spans="1:9">
      <c r="A95" t="s">
        <v>199</v>
      </c>
      <c r="B95" s="6"/>
      <c r="C95" s="7" t="s">
        <v>8</v>
      </c>
      <c r="D95" s="14">
        <f>სულ!D383</f>
        <v>0</v>
      </c>
      <c r="E95" s="14">
        <f>სულ!E383</f>
        <v>0</v>
      </c>
      <c r="F95" s="14">
        <v>0</v>
      </c>
      <c r="G95" s="14">
        <f t="shared" si="5"/>
        <v>0</v>
      </c>
      <c r="H95" s="14">
        <f>IF(OR(C95='ჯამი (HIDE)'!$B$11,C95='ჯამი (HIDE)'!$B$12,C95='ჯამი (HIDE)'!$B$13,C95='ჯამი (HIDE)'!$B$14),"",D95-G95)</f>
        <v>0</v>
      </c>
      <c r="I95" s="27" t="str">
        <f>IF(AND(D95=0,G95=0),"",IF(OR(C95='ჯამი (HIDE)'!$B$11,C95='ჯამი (HIDE)'!$B$12,C95='ჯამი (HIDE)'!$B$13,C95='ჯამი (HIDE)'!$B$14),"",G95/D95))</f>
        <v/>
      </c>
    </row>
    <row r="96" spans="1:9">
      <c r="A96" t="s">
        <v>199</v>
      </c>
      <c r="B96" s="6"/>
      <c r="C96" s="7" t="s">
        <v>9</v>
      </c>
      <c r="D96" s="14">
        <f>სულ!D384</f>
        <v>0</v>
      </c>
      <c r="E96" s="14">
        <f>სულ!E384</f>
        <v>0</v>
      </c>
      <c r="F96" s="14">
        <v>0</v>
      </c>
      <c r="G96" s="14">
        <f t="shared" si="5"/>
        <v>0</v>
      </c>
      <c r="H96" s="14">
        <f>IF(OR(C96='ჯამი (HIDE)'!$B$11,C96='ჯამი (HIDE)'!$B$12,C96='ჯამი (HIDE)'!$B$13,C96='ჯამი (HIDE)'!$B$14),"",D96-G96)</f>
        <v>0</v>
      </c>
      <c r="I96" s="27" t="str">
        <f>IF(AND(D96=0,G96=0),"",IF(OR(C96='ჯამი (HIDE)'!$B$11,C96='ჯამი (HIDE)'!$B$12,C96='ჯამი (HIDE)'!$B$13,C96='ჯამი (HIDE)'!$B$14),"",G96/D96))</f>
        <v/>
      </c>
    </row>
    <row r="97" spans="1:9">
      <c r="A97" t="s">
        <v>199</v>
      </c>
      <c r="B97" s="6"/>
      <c r="C97" s="7" t="s">
        <v>10</v>
      </c>
      <c r="D97" s="14">
        <f>სულ!D385</f>
        <v>0</v>
      </c>
      <c r="E97" s="14">
        <f>სულ!E385</f>
        <v>0</v>
      </c>
      <c r="F97" s="14">
        <v>0</v>
      </c>
      <c r="G97" s="14">
        <f t="shared" si="5"/>
        <v>0</v>
      </c>
      <c r="H97" s="14">
        <f>IF(OR(C97='ჯამი (HIDE)'!$B$11,C97='ჯამი (HIDE)'!$B$12,C97='ჯამი (HIDE)'!$B$13,C97='ჯამი (HIDE)'!$B$14),"",D97-G97)</f>
        <v>0</v>
      </c>
      <c r="I97" s="27" t="str">
        <f>IF(AND(D97=0,G97=0),"",IF(OR(C97='ჯამი (HIDE)'!$B$11,C97='ჯამი (HIDE)'!$B$12,C97='ჯამი (HIDE)'!$B$13,C97='ჯამი (HIDE)'!$B$14),"",G97/D97))</f>
        <v/>
      </c>
    </row>
    <row r="98" spans="1:9">
      <c r="A98" t="s">
        <v>199</v>
      </c>
      <c r="B98" s="6"/>
      <c r="C98" s="7" t="s">
        <v>11</v>
      </c>
      <c r="D98" s="14">
        <f>სულ!D386</f>
        <v>300000</v>
      </c>
      <c r="E98" s="14">
        <f>სულ!E386</f>
        <v>119830</v>
      </c>
      <c r="F98" s="14">
        <v>132000</v>
      </c>
      <c r="G98" s="14">
        <f t="shared" si="5"/>
        <v>251830</v>
      </c>
      <c r="H98" s="14">
        <f>IF(OR(C98='ჯამი (HIDE)'!$B$11,C98='ჯამი (HIDE)'!$B$12,C98='ჯამი (HIDE)'!$B$13,C98='ჯამი (HIDE)'!$B$14),"",D98-G98)</f>
        <v>48170</v>
      </c>
      <c r="I98" s="27">
        <f>IF(AND(D98=0,G98=0),"",IF(OR(C98='ჯამი (HIDE)'!$B$11,C98='ჯამი (HIDE)'!$B$12,C98='ჯამი (HIDE)'!$B$13,C98='ჯამი (HIDE)'!$B$14),"",G98/D98))</f>
        <v>0.83943333333333336</v>
      </c>
    </row>
    <row r="99" spans="1:9">
      <c r="A99" t="s">
        <v>199</v>
      </c>
      <c r="B99" s="6"/>
      <c r="C99" s="7" t="s">
        <v>12</v>
      </c>
      <c r="D99" s="14">
        <f>სულ!D387</f>
        <v>0</v>
      </c>
      <c r="E99" s="14">
        <f>სულ!E387</f>
        <v>0</v>
      </c>
      <c r="F99" s="14">
        <v>0</v>
      </c>
      <c r="G99" s="14">
        <f t="shared" si="5"/>
        <v>0</v>
      </c>
      <c r="H99" s="14">
        <f>IF(OR(C99='ჯამი (HIDE)'!$B$11,C99='ჯამი (HIDE)'!$B$12,C99='ჯამი (HIDE)'!$B$13,C99='ჯამი (HIDE)'!$B$14),"",D99-G99)</f>
        <v>0</v>
      </c>
      <c r="I99" s="27" t="str">
        <f>IF(AND(D99=0,G99=0),"",IF(OR(C99='ჯამი (HIDE)'!$B$11,C99='ჯამი (HIDE)'!$B$12,C99='ჯამი (HIDE)'!$B$13,C99='ჯამი (HIDE)'!$B$14),"",G99/D99))</f>
        <v/>
      </c>
    </row>
    <row r="100" spans="1:9">
      <c r="A100" t="s">
        <v>199</v>
      </c>
      <c r="B100" s="4"/>
      <c r="C100" s="5" t="s">
        <v>13</v>
      </c>
      <c r="D100" s="13">
        <f>სულ!D388</f>
        <v>0</v>
      </c>
      <c r="E100" s="13">
        <f>სულ!E388</f>
        <v>0</v>
      </c>
      <c r="F100" s="13">
        <v>0</v>
      </c>
      <c r="G100" s="13">
        <f t="shared" si="5"/>
        <v>0</v>
      </c>
      <c r="H100" s="13">
        <f>IF(OR(C100='ჯამი (HIDE)'!$B$11,C100='ჯამი (HIDE)'!$B$12,C100='ჯამი (HIDE)'!$B$13,C100='ჯამი (HIDE)'!$B$14),"",D100-G100)</f>
        <v>0</v>
      </c>
      <c r="I100" s="26" t="str">
        <f>IF(AND(D100=0,G100=0),"",IF(OR(C100='ჯამი (HIDE)'!$B$11,C100='ჯამი (HIDE)'!$B$12,C100='ჯამი (HIDE)'!$B$13,C100='ჯამი (HIDE)'!$B$14),"",G100/D100))</f>
        <v/>
      </c>
    </row>
    <row r="101" spans="1:9">
      <c r="A101" t="s">
        <v>199</v>
      </c>
      <c r="B101" s="4"/>
      <c r="C101" s="5" t="s">
        <v>14</v>
      </c>
      <c r="D101" s="13">
        <f>სულ!D389</f>
        <v>0</v>
      </c>
      <c r="E101" s="13">
        <f>სულ!E389</f>
        <v>0</v>
      </c>
      <c r="F101" s="13">
        <v>0</v>
      </c>
      <c r="G101" s="13">
        <f t="shared" si="5"/>
        <v>0</v>
      </c>
      <c r="H101" s="13">
        <f>IF(OR(C101='ჯამი (HIDE)'!$B$11,C101='ჯამი (HIDE)'!$B$12,C101='ჯამი (HIDE)'!$B$13,C101='ჯამი (HIDE)'!$B$14),"",D101-G101)</f>
        <v>0</v>
      </c>
      <c r="I101" s="26" t="str">
        <f>IF(AND(D101=0,G101=0),"",IF(OR(C101='ჯამი (HIDE)'!$B$11,C101='ჯამი (HIDE)'!$B$12,C101='ჯამი (HIDE)'!$B$13,C101='ჯამი (HIDE)'!$B$14),"",G101/D101))</f>
        <v/>
      </c>
    </row>
    <row r="102" spans="1:9" ht="15.75" thickBot="1">
      <c r="A102" t="s">
        <v>199</v>
      </c>
      <c r="B102" s="8"/>
      <c r="C102" s="9" t="s">
        <v>15</v>
      </c>
      <c r="D102" s="15">
        <f>სულ!D390</f>
        <v>0</v>
      </c>
      <c r="E102" s="15">
        <f>სულ!E390</f>
        <v>0</v>
      </c>
      <c r="F102" s="15">
        <v>0</v>
      </c>
      <c r="G102" s="15">
        <f t="shared" si="5"/>
        <v>0</v>
      </c>
      <c r="H102" s="15">
        <f>IF(OR(C102='ჯამი (HIDE)'!$B$11,C102='ჯამი (HIDE)'!$B$12,C102='ჯამი (HIDE)'!$B$13,C102='ჯამი (HIDE)'!$B$14),"",D102-G102)</f>
        <v>0</v>
      </c>
      <c r="I102" s="28" t="str">
        <f>IF(AND(D102=0,G102=0),"",IF(OR(C102='ჯამი (HIDE)'!$B$11,C102='ჯამი (HIDE)'!$B$12,C102='ჯამი (HIDE)'!$B$13,C102='ჯამი (HIDE)'!$B$14),"",G102/D102))</f>
        <v/>
      </c>
    </row>
    <row r="103" spans="1:9" ht="31.5" thickTop="1" thickBot="1">
      <c r="A103" t="str">
        <f t="shared" si="6"/>
        <v>a</v>
      </c>
      <c r="B103" s="10" t="s">
        <v>71</v>
      </c>
      <c r="C103" s="12" t="s">
        <v>72</v>
      </c>
      <c r="D103" s="3">
        <f>სულ!D391</f>
        <v>0</v>
      </c>
      <c r="E103" s="3">
        <f>სულ!E391</f>
        <v>0</v>
      </c>
      <c r="F103" s="3">
        <f>SUM(F104,F112,F113,F114)</f>
        <v>0</v>
      </c>
      <c r="G103" s="3">
        <f t="shared" si="5"/>
        <v>0</v>
      </c>
      <c r="H103" s="3">
        <f>IF(OR(C103='ჯამი (HIDE)'!$B$11,C103='ჯამი (HIDE)'!$B$12,C103='ჯამი (HIDE)'!$B$13,C103='ჯამი (HIDE)'!$B$14),"",D103-G103)</f>
        <v>0</v>
      </c>
      <c r="I103" s="25" t="str">
        <f>IF(AND(D103=0,G103=0),"",IF(OR(C103='ჯამი (HIDE)'!$B$11,C103='ჯამი (HIDE)'!$B$12,C103='ჯამი (HIDE)'!$B$13,C103='ჯამი (HIDE)'!$B$14),"",G103/D103))</f>
        <v/>
      </c>
    </row>
    <row r="104" spans="1:9" ht="15.75" thickTop="1">
      <c r="A104" t="s">
        <v>199</v>
      </c>
      <c r="B104" s="4"/>
      <c r="C104" s="5" t="s">
        <v>5</v>
      </c>
      <c r="D104" s="13">
        <f>სულ!D392</f>
        <v>0</v>
      </c>
      <c r="E104" s="13">
        <f>სულ!E392</f>
        <v>0</v>
      </c>
      <c r="F104" s="13">
        <f>SUM(F105:F111)</f>
        <v>0</v>
      </c>
      <c r="G104" s="13">
        <f t="shared" si="5"/>
        <v>0</v>
      </c>
      <c r="H104" s="13">
        <f>IF(OR(C104='ჯამი (HIDE)'!$B$11,C104='ჯამი (HIDE)'!$B$12,C104='ჯამი (HIDE)'!$B$13,C104='ჯამი (HIDE)'!$B$14),"",D104-G104)</f>
        <v>0</v>
      </c>
      <c r="I104" s="26" t="str">
        <f>IF(AND(D104=0,G104=0),"",IF(OR(C104='ჯამი (HIDE)'!$B$11,C104='ჯამი (HIDE)'!$B$12,C104='ჯამი (HIDE)'!$B$13,C104='ჯამი (HIDE)'!$B$14),"",G104/D104))</f>
        <v/>
      </c>
    </row>
    <row r="105" spans="1:9">
      <c r="A105" t="s">
        <v>199</v>
      </c>
      <c r="B105" s="6"/>
      <c r="C105" s="7" t="s">
        <v>6</v>
      </c>
      <c r="D105" s="14">
        <f>სულ!D393</f>
        <v>0</v>
      </c>
      <c r="E105" s="14">
        <f>სულ!E393</f>
        <v>0</v>
      </c>
      <c r="F105" s="14">
        <v>0</v>
      </c>
      <c r="G105" s="14">
        <f t="shared" si="5"/>
        <v>0</v>
      </c>
      <c r="H105" s="14">
        <f>IF(OR(C105='ჯამი (HIDE)'!$B$11,C105='ჯამი (HIDE)'!$B$12,C105='ჯამი (HIDE)'!$B$13,C105='ჯამი (HIDE)'!$B$14),"",D105-G105)</f>
        <v>0</v>
      </c>
      <c r="I105" s="27" t="str">
        <f>IF(AND(D105=0,G105=0),"",IF(OR(C105='ჯამი (HIDE)'!$B$11,C105='ჯამი (HIDE)'!$B$12,C105='ჯამი (HIDE)'!$B$13,C105='ჯამი (HIDE)'!$B$14),"",G105/D105))</f>
        <v/>
      </c>
    </row>
    <row r="106" spans="1:9">
      <c r="A106" t="s">
        <v>199</v>
      </c>
      <c r="B106" s="6"/>
      <c r="C106" s="7" t="s">
        <v>7</v>
      </c>
      <c r="D106" s="14">
        <f>სულ!D394</f>
        <v>0</v>
      </c>
      <c r="E106" s="14">
        <f>სულ!E394</f>
        <v>0</v>
      </c>
      <c r="F106" s="14">
        <v>0</v>
      </c>
      <c r="G106" s="14">
        <f t="shared" si="5"/>
        <v>0</v>
      </c>
      <c r="H106" s="14">
        <f>IF(OR(C106='ჯამი (HIDE)'!$B$11,C106='ჯამი (HIDE)'!$B$12,C106='ჯამი (HIDE)'!$B$13,C106='ჯამი (HIDE)'!$B$14),"",D106-G106)</f>
        <v>0</v>
      </c>
      <c r="I106" s="27" t="str">
        <f>IF(AND(D106=0,G106=0),"",IF(OR(C106='ჯამი (HIDE)'!$B$11,C106='ჯამი (HIDE)'!$B$12,C106='ჯამი (HIDE)'!$B$13,C106='ჯამი (HIDE)'!$B$14),"",G106/D106))</f>
        <v/>
      </c>
    </row>
    <row r="107" spans="1:9">
      <c r="A107" t="s">
        <v>199</v>
      </c>
      <c r="B107" s="6"/>
      <c r="C107" s="7" t="s">
        <v>8</v>
      </c>
      <c r="D107" s="14">
        <f>სულ!D395</f>
        <v>0</v>
      </c>
      <c r="E107" s="14">
        <f>სულ!E395</f>
        <v>0</v>
      </c>
      <c r="F107" s="14">
        <v>0</v>
      </c>
      <c r="G107" s="14">
        <f t="shared" si="5"/>
        <v>0</v>
      </c>
      <c r="H107" s="14">
        <f>IF(OR(C107='ჯამი (HIDE)'!$B$11,C107='ჯამი (HIDE)'!$B$12,C107='ჯამი (HIDE)'!$B$13,C107='ჯამი (HIDE)'!$B$14),"",D107-G107)</f>
        <v>0</v>
      </c>
      <c r="I107" s="27" t="str">
        <f>IF(AND(D107=0,G107=0),"",IF(OR(C107='ჯამი (HIDE)'!$B$11,C107='ჯამი (HIDE)'!$B$12,C107='ჯამი (HIDE)'!$B$13,C107='ჯამი (HIDE)'!$B$14),"",G107/D107))</f>
        <v/>
      </c>
    </row>
    <row r="108" spans="1:9">
      <c r="A108" t="s">
        <v>199</v>
      </c>
      <c r="B108" s="6"/>
      <c r="C108" s="7" t="s">
        <v>9</v>
      </c>
      <c r="D108" s="14">
        <f>სულ!D396</f>
        <v>0</v>
      </c>
      <c r="E108" s="14">
        <f>სულ!E396</f>
        <v>0</v>
      </c>
      <c r="F108" s="14">
        <v>0</v>
      </c>
      <c r="G108" s="14">
        <f t="shared" si="5"/>
        <v>0</v>
      </c>
      <c r="H108" s="14">
        <f>IF(OR(C108='ჯამი (HIDE)'!$B$11,C108='ჯამი (HIDE)'!$B$12,C108='ჯამი (HIDE)'!$B$13,C108='ჯამი (HIDE)'!$B$14),"",D108-G108)</f>
        <v>0</v>
      </c>
      <c r="I108" s="27" t="str">
        <f>IF(AND(D108=0,G108=0),"",IF(OR(C108='ჯამი (HIDE)'!$B$11,C108='ჯამი (HIDE)'!$B$12,C108='ჯამი (HIDE)'!$B$13,C108='ჯამი (HIDE)'!$B$14),"",G108/D108))</f>
        <v/>
      </c>
    </row>
    <row r="109" spans="1:9">
      <c r="A109" t="s">
        <v>199</v>
      </c>
      <c r="B109" s="6"/>
      <c r="C109" s="7" t="s">
        <v>10</v>
      </c>
      <c r="D109" s="14">
        <f>სულ!D397</f>
        <v>0</v>
      </c>
      <c r="E109" s="14">
        <f>სულ!E397</f>
        <v>0</v>
      </c>
      <c r="F109" s="14">
        <v>0</v>
      </c>
      <c r="G109" s="14">
        <f t="shared" si="5"/>
        <v>0</v>
      </c>
      <c r="H109" s="14">
        <f>IF(OR(C109='ჯამი (HIDE)'!$B$11,C109='ჯამი (HIDE)'!$B$12,C109='ჯამი (HIDE)'!$B$13,C109='ჯამი (HIDE)'!$B$14),"",D109-G109)</f>
        <v>0</v>
      </c>
      <c r="I109" s="27" t="str">
        <f>IF(AND(D109=0,G109=0),"",IF(OR(C109='ჯამი (HIDE)'!$B$11,C109='ჯამი (HIDE)'!$B$12,C109='ჯამი (HIDE)'!$B$13,C109='ჯამი (HIDE)'!$B$14),"",G109/D109))</f>
        <v/>
      </c>
    </row>
    <row r="110" spans="1:9">
      <c r="A110" t="s">
        <v>199</v>
      </c>
      <c r="B110" s="6"/>
      <c r="C110" s="7" t="s">
        <v>11</v>
      </c>
      <c r="D110" s="14">
        <f>სულ!D398</f>
        <v>0</v>
      </c>
      <c r="E110" s="14">
        <f>სულ!E398</f>
        <v>0</v>
      </c>
      <c r="F110" s="14">
        <v>0</v>
      </c>
      <c r="G110" s="14">
        <f t="shared" si="5"/>
        <v>0</v>
      </c>
      <c r="H110" s="14">
        <f>IF(OR(C110='ჯამი (HIDE)'!$B$11,C110='ჯამი (HIDE)'!$B$12,C110='ჯამი (HIDE)'!$B$13,C110='ჯამი (HIDE)'!$B$14),"",D110-G110)</f>
        <v>0</v>
      </c>
      <c r="I110" s="27" t="str">
        <f>IF(AND(D110=0,G110=0),"",IF(OR(C110='ჯამი (HIDE)'!$B$11,C110='ჯამი (HIDE)'!$B$12,C110='ჯამი (HIDE)'!$B$13,C110='ჯამი (HIDE)'!$B$14),"",G110/D110))</f>
        <v/>
      </c>
    </row>
    <row r="111" spans="1:9">
      <c r="A111" t="s">
        <v>199</v>
      </c>
      <c r="B111" s="6"/>
      <c r="C111" s="7" t="s">
        <v>12</v>
      </c>
      <c r="D111" s="14">
        <f>სულ!D399</f>
        <v>0</v>
      </c>
      <c r="E111" s="14">
        <f>სულ!E399</f>
        <v>0</v>
      </c>
      <c r="F111" s="14">
        <v>0</v>
      </c>
      <c r="G111" s="14">
        <f t="shared" si="5"/>
        <v>0</v>
      </c>
      <c r="H111" s="14">
        <f>IF(OR(C111='ჯამი (HIDE)'!$B$11,C111='ჯამი (HIDE)'!$B$12,C111='ჯამი (HIDE)'!$B$13,C111='ჯამი (HIDE)'!$B$14),"",D111-G111)</f>
        <v>0</v>
      </c>
      <c r="I111" s="27" t="str">
        <f>IF(AND(D111=0,G111=0),"",IF(OR(C111='ჯამი (HIDE)'!$B$11,C111='ჯამი (HIDE)'!$B$12,C111='ჯამი (HIDE)'!$B$13,C111='ჯამი (HIDE)'!$B$14),"",G111/D111))</f>
        <v/>
      </c>
    </row>
    <row r="112" spans="1:9">
      <c r="A112" t="s">
        <v>199</v>
      </c>
      <c r="B112" s="4"/>
      <c r="C112" s="5" t="s">
        <v>13</v>
      </c>
      <c r="D112" s="13">
        <f>სულ!D400</f>
        <v>0</v>
      </c>
      <c r="E112" s="13">
        <f>სულ!E400</f>
        <v>0</v>
      </c>
      <c r="F112" s="13">
        <v>0</v>
      </c>
      <c r="G112" s="13">
        <f t="shared" si="5"/>
        <v>0</v>
      </c>
      <c r="H112" s="13">
        <f>IF(OR(C112='ჯამი (HIDE)'!$B$11,C112='ჯამი (HIDE)'!$B$12,C112='ჯამი (HIDE)'!$B$13,C112='ჯამი (HIDE)'!$B$14),"",D112-G112)</f>
        <v>0</v>
      </c>
      <c r="I112" s="26" t="str">
        <f>IF(AND(D112=0,G112=0),"",IF(OR(C112='ჯამი (HIDE)'!$B$11,C112='ჯამი (HIDE)'!$B$12,C112='ჯამი (HIDE)'!$B$13,C112='ჯამი (HIDE)'!$B$14),"",G112/D112))</f>
        <v/>
      </c>
    </row>
    <row r="113" spans="1:9">
      <c r="A113" t="s">
        <v>199</v>
      </c>
      <c r="B113" s="4"/>
      <c r="C113" s="5" t="s">
        <v>14</v>
      </c>
      <c r="D113" s="13">
        <f>სულ!D401</f>
        <v>0</v>
      </c>
      <c r="E113" s="13">
        <f>სულ!E401</f>
        <v>0</v>
      </c>
      <c r="F113" s="13">
        <v>0</v>
      </c>
      <c r="G113" s="13">
        <f t="shared" si="5"/>
        <v>0</v>
      </c>
      <c r="H113" s="13">
        <f>IF(OR(C113='ჯამი (HIDE)'!$B$11,C113='ჯამი (HIDE)'!$B$12,C113='ჯამი (HIDE)'!$B$13,C113='ჯამი (HIDE)'!$B$14),"",D113-G113)</f>
        <v>0</v>
      </c>
      <c r="I113" s="26" t="str">
        <f>IF(AND(D113=0,G113=0),"",IF(OR(C113='ჯამი (HIDE)'!$B$11,C113='ჯამი (HIDE)'!$B$12,C113='ჯამი (HIDE)'!$B$13,C113='ჯამი (HIDE)'!$B$14),"",G113/D113))</f>
        <v/>
      </c>
    </row>
    <row r="114" spans="1:9" ht="15.75" thickBot="1">
      <c r="A114" t="s">
        <v>199</v>
      </c>
      <c r="B114" s="8"/>
      <c r="C114" s="9" t="s">
        <v>15</v>
      </c>
      <c r="D114" s="15">
        <f>სულ!D402</f>
        <v>0</v>
      </c>
      <c r="E114" s="15">
        <f>სულ!E402</f>
        <v>0</v>
      </c>
      <c r="F114" s="15">
        <v>0</v>
      </c>
      <c r="G114" s="15">
        <f t="shared" si="5"/>
        <v>0</v>
      </c>
      <c r="H114" s="15">
        <f>IF(OR(C114='ჯამი (HIDE)'!$B$11,C114='ჯამი (HIDE)'!$B$12,C114='ჯამი (HIDE)'!$B$13,C114='ჯამი (HIDE)'!$B$14),"",D114-G114)</f>
        <v>0</v>
      </c>
      <c r="I114" s="28" t="str">
        <f>IF(AND(D114=0,G114=0),"",IF(OR(C114='ჯამი (HIDE)'!$B$11,C114='ჯამი (HIDE)'!$B$12,C114='ჯამი (HIDE)'!$B$13,C114='ჯამი (HIDE)'!$B$14),"",G114/D114))</f>
        <v/>
      </c>
    </row>
    <row r="115" spans="1:9" ht="31.5" customHeight="1" thickTop="1" thickBot="1">
      <c r="A115" t="str">
        <f t="shared" si="6"/>
        <v>a</v>
      </c>
      <c r="B115" s="10" t="s">
        <v>73</v>
      </c>
      <c r="C115" s="3" t="s">
        <v>74</v>
      </c>
      <c r="D115" s="3">
        <f>სულ!D403</f>
        <v>1100000</v>
      </c>
      <c r="E115" s="3">
        <f>სულ!E403</f>
        <v>250768.45</v>
      </c>
      <c r="F115" s="3">
        <f>SUM(F116,F124,F125,F126)</f>
        <v>605000</v>
      </c>
      <c r="G115" s="3">
        <f t="shared" si="5"/>
        <v>855768.45</v>
      </c>
      <c r="H115" s="3">
        <f>IF(OR(C115='ჯამი (HIDE)'!$B$11,C115='ჯამი (HIDE)'!$B$12,C115='ჯამი (HIDE)'!$B$13,C115='ჯამი (HIDE)'!$B$14),"",D115-G115)</f>
        <v>244231.55000000005</v>
      </c>
      <c r="I115" s="25">
        <f>IF(AND(D115=0,G115=0),"",IF(OR(C115='ჯამი (HIDE)'!$B$11,C115='ჯამი (HIDE)'!$B$12,C115='ჯამი (HIDE)'!$B$13,C115='ჯამი (HIDE)'!$B$14),"",G115/D115))</f>
        <v>0.77797131818181819</v>
      </c>
    </row>
    <row r="116" spans="1:9" ht="15.75" thickTop="1">
      <c r="A116" t="s">
        <v>199</v>
      </c>
      <c r="B116" s="4"/>
      <c r="C116" s="5" t="s">
        <v>5</v>
      </c>
      <c r="D116" s="13">
        <f>სულ!D404</f>
        <v>1100000</v>
      </c>
      <c r="E116" s="13">
        <f>სულ!E404</f>
        <v>250768.45</v>
      </c>
      <c r="F116" s="13">
        <f>SUM(F117:F123)</f>
        <v>605000</v>
      </c>
      <c r="G116" s="13">
        <f t="shared" si="5"/>
        <v>855768.45</v>
      </c>
      <c r="H116" s="13">
        <f>IF(OR(C116='ჯამი (HIDE)'!$B$11,C116='ჯამი (HIDE)'!$B$12,C116='ჯამი (HIDE)'!$B$13,C116='ჯამი (HIDE)'!$B$14),"",D116-G116)</f>
        <v>244231.55000000005</v>
      </c>
      <c r="I116" s="26">
        <f>IF(AND(D116=0,G116=0),"",IF(OR(C116='ჯამი (HIDE)'!$B$11,C116='ჯამი (HIDE)'!$B$12,C116='ჯამი (HIDE)'!$B$13,C116='ჯამი (HIDE)'!$B$14),"",G116/D116))</f>
        <v>0.77797131818181819</v>
      </c>
    </row>
    <row r="117" spans="1:9">
      <c r="A117" t="s">
        <v>199</v>
      </c>
      <c r="B117" s="6"/>
      <c r="C117" s="7" t="s">
        <v>6</v>
      </c>
      <c r="D117" s="14">
        <f>სულ!D405</f>
        <v>0</v>
      </c>
      <c r="E117" s="14">
        <f>სულ!E405</f>
        <v>0</v>
      </c>
      <c r="F117" s="14">
        <v>0</v>
      </c>
      <c r="G117" s="14">
        <f t="shared" si="5"/>
        <v>0</v>
      </c>
      <c r="H117" s="14">
        <f>IF(OR(C117='ჯამი (HIDE)'!$B$11,C117='ჯამი (HIDE)'!$B$12,C117='ჯამი (HIDE)'!$B$13,C117='ჯამი (HIDE)'!$B$14),"",D117-G117)</f>
        <v>0</v>
      </c>
      <c r="I117" s="27" t="str">
        <f>IF(AND(D117=0,G117=0),"",IF(OR(C117='ჯამი (HIDE)'!$B$11,C117='ჯამი (HIDE)'!$B$12,C117='ჯამი (HIDE)'!$B$13,C117='ჯამი (HIDE)'!$B$14),"",G117/D117))</f>
        <v/>
      </c>
    </row>
    <row r="118" spans="1:9">
      <c r="A118" t="s">
        <v>199</v>
      </c>
      <c r="B118" s="6"/>
      <c r="C118" s="7" t="s">
        <v>7</v>
      </c>
      <c r="D118" s="14">
        <f>სულ!D406</f>
        <v>0</v>
      </c>
      <c r="E118" s="14">
        <f>სულ!E406</f>
        <v>0</v>
      </c>
      <c r="F118" s="14">
        <v>0</v>
      </c>
      <c r="G118" s="14">
        <f t="shared" si="5"/>
        <v>0</v>
      </c>
      <c r="H118" s="14">
        <f>IF(OR(C118='ჯამი (HIDE)'!$B$11,C118='ჯამი (HIDE)'!$B$12,C118='ჯამი (HIDE)'!$B$13,C118='ჯამი (HIDE)'!$B$14),"",D118-G118)</f>
        <v>0</v>
      </c>
      <c r="I118" s="27" t="str">
        <f>IF(AND(D118=0,G118=0),"",IF(OR(C118='ჯამი (HIDE)'!$B$11,C118='ჯამი (HIDE)'!$B$12,C118='ჯამი (HIDE)'!$B$13,C118='ჯამი (HIDE)'!$B$14),"",G118/D118))</f>
        <v/>
      </c>
    </row>
    <row r="119" spans="1:9">
      <c r="A119" t="s">
        <v>199</v>
      </c>
      <c r="B119" s="6"/>
      <c r="C119" s="7" t="s">
        <v>8</v>
      </c>
      <c r="D119" s="14">
        <f>სულ!D407</f>
        <v>0</v>
      </c>
      <c r="E119" s="14">
        <f>სულ!E407</f>
        <v>0</v>
      </c>
      <c r="F119" s="14">
        <v>0</v>
      </c>
      <c r="G119" s="14">
        <f t="shared" si="5"/>
        <v>0</v>
      </c>
      <c r="H119" s="14">
        <f>IF(OR(C119='ჯამი (HIDE)'!$B$11,C119='ჯამი (HIDE)'!$B$12,C119='ჯამი (HIDE)'!$B$13,C119='ჯამი (HIDE)'!$B$14),"",D119-G119)</f>
        <v>0</v>
      </c>
      <c r="I119" s="27" t="str">
        <f>IF(AND(D119=0,G119=0),"",IF(OR(C119='ჯამი (HIDE)'!$B$11,C119='ჯამი (HIDE)'!$B$12,C119='ჯამი (HIDE)'!$B$13,C119='ჯამი (HIDE)'!$B$14),"",G119/D119))</f>
        <v/>
      </c>
    </row>
    <row r="120" spans="1:9">
      <c r="A120" t="s">
        <v>199</v>
      </c>
      <c r="B120" s="6"/>
      <c r="C120" s="7" t="s">
        <v>9</v>
      </c>
      <c r="D120" s="14">
        <f>სულ!D408</f>
        <v>0</v>
      </c>
      <c r="E120" s="14">
        <f>სულ!E408</f>
        <v>0</v>
      </c>
      <c r="F120" s="14">
        <v>0</v>
      </c>
      <c r="G120" s="14">
        <f t="shared" si="5"/>
        <v>0</v>
      </c>
      <c r="H120" s="14">
        <f>IF(OR(C120='ჯამი (HIDE)'!$B$11,C120='ჯამი (HIDE)'!$B$12,C120='ჯამი (HIDE)'!$B$13,C120='ჯამი (HIDE)'!$B$14),"",D120-G120)</f>
        <v>0</v>
      </c>
      <c r="I120" s="27" t="str">
        <f>IF(AND(D120=0,G120=0),"",IF(OR(C120='ჯამი (HIDE)'!$B$11,C120='ჯამი (HIDE)'!$B$12,C120='ჯამი (HIDE)'!$B$13,C120='ჯამი (HIDE)'!$B$14),"",G120/D120))</f>
        <v/>
      </c>
    </row>
    <row r="121" spans="1:9">
      <c r="A121" t="s">
        <v>199</v>
      </c>
      <c r="B121" s="6"/>
      <c r="C121" s="7" t="s">
        <v>10</v>
      </c>
      <c r="D121" s="14">
        <f>სულ!D409</f>
        <v>0</v>
      </c>
      <c r="E121" s="14">
        <f>სულ!E409</f>
        <v>0</v>
      </c>
      <c r="F121" s="14">
        <v>0</v>
      </c>
      <c r="G121" s="14">
        <f t="shared" si="5"/>
        <v>0</v>
      </c>
      <c r="H121" s="14">
        <f>IF(OR(C121='ჯამი (HIDE)'!$B$11,C121='ჯამი (HIDE)'!$B$12,C121='ჯამი (HIDE)'!$B$13,C121='ჯამი (HIDE)'!$B$14),"",D121-G121)</f>
        <v>0</v>
      </c>
      <c r="I121" s="27" t="str">
        <f>IF(AND(D121=0,G121=0),"",IF(OR(C121='ჯამი (HIDE)'!$B$11,C121='ჯამი (HIDE)'!$B$12,C121='ჯამი (HIDE)'!$B$13,C121='ჯამი (HIDE)'!$B$14),"",G121/D121))</f>
        <v/>
      </c>
    </row>
    <row r="122" spans="1:9">
      <c r="A122" t="s">
        <v>199</v>
      </c>
      <c r="B122" s="6"/>
      <c r="C122" s="7" t="s">
        <v>11</v>
      </c>
      <c r="D122" s="14">
        <f>სულ!D410</f>
        <v>1100000</v>
      </c>
      <c r="E122" s="14">
        <f>სულ!E410</f>
        <v>250768.45</v>
      </c>
      <c r="F122" s="14">
        <v>605000</v>
      </c>
      <c r="G122" s="14">
        <f t="shared" si="5"/>
        <v>855768.45</v>
      </c>
      <c r="H122" s="14">
        <f>IF(OR(C122='ჯამი (HIDE)'!$B$11,C122='ჯამი (HIDE)'!$B$12,C122='ჯამი (HIDE)'!$B$13,C122='ჯამი (HIDE)'!$B$14),"",D122-G122)</f>
        <v>244231.55000000005</v>
      </c>
      <c r="I122" s="27">
        <f>IF(AND(D122=0,G122=0),"",IF(OR(C122='ჯამი (HIDE)'!$B$11,C122='ჯამი (HIDE)'!$B$12,C122='ჯამი (HIDE)'!$B$13,C122='ჯამი (HIDE)'!$B$14),"",G122/D122))</f>
        <v>0.77797131818181819</v>
      </c>
    </row>
    <row r="123" spans="1:9">
      <c r="A123" t="s">
        <v>199</v>
      </c>
      <c r="B123" s="6"/>
      <c r="C123" s="7" t="s">
        <v>12</v>
      </c>
      <c r="D123" s="14">
        <f>სულ!D411</f>
        <v>0</v>
      </c>
      <c r="E123" s="14">
        <f>სულ!E411</f>
        <v>0</v>
      </c>
      <c r="F123" s="14">
        <v>0</v>
      </c>
      <c r="G123" s="14">
        <f t="shared" si="5"/>
        <v>0</v>
      </c>
      <c r="H123" s="14">
        <f>IF(OR(C123='ჯამი (HIDE)'!$B$11,C123='ჯამი (HIDE)'!$B$12,C123='ჯამი (HIDE)'!$B$13,C123='ჯამი (HIDE)'!$B$14),"",D123-G123)</f>
        <v>0</v>
      </c>
      <c r="I123" s="27" t="str">
        <f>IF(AND(D123=0,G123=0),"",IF(OR(C123='ჯამი (HIDE)'!$B$11,C123='ჯამი (HIDE)'!$B$12,C123='ჯამი (HIDE)'!$B$13,C123='ჯამი (HIDE)'!$B$14),"",G123/D123))</f>
        <v/>
      </c>
    </row>
    <row r="124" spans="1:9">
      <c r="A124" t="s">
        <v>199</v>
      </c>
      <c r="B124" s="4"/>
      <c r="C124" s="5" t="s">
        <v>13</v>
      </c>
      <c r="D124" s="13">
        <f>სულ!D412</f>
        <v>0</v>
      </c>
      <c r="E124" s="13">
        <f>სულ!E412</f>
        <v>0</v>
      </c>
      <c r="F124" s="13">
        <v>0</v>
      </c>
      <c r="G124" s="13">
        <f t="shared" si="5"/>
        <v>0</v>
      </c>
      <c r="H124" s="13">
        <f>IF(OR(C124='ჯამი (HIDE)'!$B$11,C124='ჯამი (HIDE)'!$B$12,C124='ჯამი (HIDE)'!$B$13,C124='ჯამი (HIDE)'!$B$14),"",D124-G124)</f>
        <v>0</v>
      </c>
      <c r="I124" s="26" t="str">
        <f>IF(AND(D124=0,G124=0),"",IF(OR(C124='ჯამი (HIDE)'!$B$11,C124='ჯამი (HIDE)'!$B$12,C124='ჯამი (HIDE)'!$B$13,C124='ჯამი (HIDE)'!$B$14),"",G124/D124))</f>
        <v/>
      </c>
    </row>
    <row r="125" spans="1:9">
      <c r="A125" t="s">
        <v>199</v>
      </c>
      <c r="B125" s="4"/>
      <c r="C125" s="5" t="s">
        <v>14</v>
      </c>
      <c r="D125" s="13">
        <f>სულ!D413</f>
        <v>0</v>
      </c>
      <c r="E125" s="13">
        <f>სულ!E413</f>
        <v>0</v>
      </c>
      <c r="F125" s="13">
        <v>0</v>
      </c>
      <c r="G125" s="13">
        <f t="shared" si="5"/>
        <v>0</v>
      </c>
      <c r="H125" s="13">
        <f>IF(OR(C125='ჯამი (HIDE)'!$B$11,C125='ჯამი (HIDE)'!$B$12,C125='ჯამი (HIDE)'!$B$13,C125='ჯამი (HIDE)'!$B$14),"",D125-G125)</f>
        <v>0</v>
      </c>
      <c r="I125" s="26" t="str">
        <f>IF(AND(D125=0,G125=0),"",IF(OR(C125='ჯამი (HIDE)'!$B$11,C125='ჯამი (HIDE)'!$B$12,C125='ჯამი (HIDE)'!$B$13,C125='ჯამი (HIDE)'!$B$14),"",G125/D125))</f>
        <v/>
      </c>
    </row>
    <row r="126" spans="1:9" ht="15.75" thickBot="1">
      <c r="A126" t="s">
        <v>199</v>
      </c>
      <c r="B126" s="8"/>
      <c r="C126" s="9" t="s">
        <v>15</v>
      </c>
      <c r="D126" s="15">
        <f>სულ!D414</f>
        <v>0</v>
      </c>
      <c r="E126" s="15">
        <f>სულ!E414</f>
        <v>0</v>
      </c>
      <c r="F126" s="15">
        <v>0</v>
      </c>
      <c r="G126" s="15">
        <f t="shared" si="5"/>
        <v>0</v>
      </c>
      <c r="H126" s="15">
        <f>IF(OR(C126='ჯამი (HIDE)'!$B$11,C126='ჯამი (HIDE)'!$B$12,C126='ჯამი (HIDE)'!$B$13,C126='ჯამი (HIDE)'!$B$14),"",D126-G126)</f>
        <v>0</v>
      </c>
      <c r="I126" s="28" t="str">
        <f>IF(AND(D126=0,G126=0),"",IF(OR(C126='ჯამი (HIDE)'!$B$11,C126='ჯამი (HIDE)'!$B$12,C126='ჯამი (HIDE)'!$B$13,C126='ჯამი (HIDE)'!$B$14),"",G126/D126))</f>
        <v/>
      </c>
    </row>
    <row r="127" spans="1:9" ht="31.5" thickTop="1" thickBot="1">
      <c r="A127" t="str">
        <f t="shared" si="6"/>
        <v>a</v>
      </c>
      <c r="B127" s="10" t="s">
        <v>75</v>
      </c>
      <c r="C127" s="12" t="s">
        <v>76</v>
      </c>
      <c r="D127" s="3">
        <f>სულ!D415</f>
        <v>300000</v>
      </c>
      <c r="E127" s="3">
        <f>სულ!E415</f>
        <v>35690</v>
      </c>
      <c r="F127" s="3">
        <f>SUM(F128,F136,F137,F138)</f>
        <v>127000</v>
      </c>
      <c r="G127" s="3">
        <f t="shared" si="5"/>
        <v>162690</v>
      </c>
      <c r="H127" s="3">
        <f>IF(OR(C127='ჯამი (HIDE)'!$B$11,C127='ჯამი (HIDE)'!$B$12,C127='ჯამი (HIDE)'!$B$13,C127='ჯამი (HIDE)'!$B$14),"",D127-G127)</f>
        <v>137310</v>
      </c>
      <c r="I127" s="25">
        <f>IF(AND(D127=0,G127=0),"",IF(OR(C127='ჯამი (HIDE)'!$B$11,C127='ჯამი (HIDE)'!$B$12,C127='ჯამი (HIDE)'!$B$13,C127='ჯამი (HIDE)'!$B$14),"",G127/D127))</f>
        <v>0.5423</v>
      </c>
    </row>
    <row r="128" spans="1:9" ht="15.75" thickTop="1">
      <c r="A128" t="s">
        <v>199</v>
      </c>
      <c r="B128" s="4"/>
      <c r="C128" s="5" t="s">
        <v>5</v>
      </c>
      <c r="D128" s="13">
        <f>სულ!D416</f>
        <v>300000</v>
      </c>
      <c r="E128" s="13">
        <f>სულ!E416</f>
        <v>35690</v>
      </c>
      <c r="F128" s="13">
        <f>SUM(F129:F135)</f>
        <v>127000</v>
      </c>
      <c r="G128" s="13">
        <f t="shared" si="5"/>
        <v>162690</v>
      </c>
      <c r="H128" s="13">
        <f>IF(OR(C128='ჯამი (HIDE)'!$B$11,C128='ჯამი (HIDE)'!$B$12,C128='ჯამი (HIDE)'!$B$13,C128='ჯამი (HIDE)'!$B$14),"",D128-G128)</f>
        <v>137310</v>
      </c>
      <c r="I128" s="26">
        <f>IF(AND(D128=0,G128=0),"",IF(OR(C128='ჯამი (HIDE)'!$B$11,C128='ჯამი (HIDE)'!$B$12,C128='ჯამი (HIDE)'!$B$13,C128='ჯამი (HIDE)'!$B$14),"",G128/D128))</f>
        <v>0.5423</v>
      </c>
    </row>
    <row r="129" spans="1:9">
      <c r="A129" t="s">
        <v>199</v>
      </c>
      <c r="B129" s="6"/>
      <c r="C129" s="7" t="s">
        <v>6</v>
      </c>
      <c r="D129" s="14">
        <f>სულ!D417</f>
        <v>0</v>
      </c>
      <c r="E129" s="14">
        <f>სულ!E417</f>
        <v>0</v>
      </c>
      <c r="F129" s="14">
        <v>0</v>
      </c>
      <c r="G129" s="14">
        <f t="shared" si="5"/>
        <v>0</v>
      </c>
      <c r="H129" s="14">
        <f>IF(OR(C129='ჯამი (HIDE)'!$B$11,C129='ჯამი (HIDE)'!$B$12,C129='ჯამი (HIDE)'!$B$13,C129='ჯამი (HIDE)'!$B$14),"",D129-G129)</f>
        <v>0</v>
      </c>
      <c r="I129" s="27" t="str">
        <f>IF(AND(D129=0,G129=0),"",IF(OR(C129='ჯამი (HIDE)'!$B$11,C129='ჯამი (HIDE)'!$B$12,C129='ჯამი (HIDE)'!$B$13,C129='ჯამი (HIDE)'!$B$14),"",G129/D129))</f>
        <v/>
      </c>
    </row>
    <row r="130" spans="1:9">
      <c r="A130" t="s">
        <v>199</v>
      </c>
      <c r="B130" s="6"/>
      <c r="C130" s="7" t="s">
        <v>7</v>
      </c>
      <c r="D130" s="14">
        <f>სულ!D418</f>
        <v>0</v>
      </c>
      <c r="E130" s="14">
        <f>სულ!E418</f>
        <v>0</v>
      </c>
      <c r="F130" s="14">
        <v>0</v>
      </c>
      <c r="G130" s="14">
        <f t="shared" si="5"/>
        <v>0</v>
      </c>
      <c r="H130" s="14">
        <f>IF(OR(C130='ჯამი (HIDE)'!$B$11,C130='ჯამი (HIDE)'!$B$12,C130='ჯამი (HIDE)'!$B$13,C130='ჯამი (HIDE)'!$B$14),"",D130-G130)</f>
        <v>0</v>
      </c>
      <c r="I130" s="27" t="str">
        <f>IF(AND(D130=0,G130=0),"",IF(OR(C130='ჯამი (HIDE)'!$B$11,C130='ჯამი (HIDE)'!$B$12,C130='ჯამი (HIDE)'!$B$13,C130='ჯამი (HIDE)'!$B$14),"",G130/D130))</f>
        <v/>
      </c>
    </row>
    <row r="131" spans="1:9">
      <c r="A131" t="s">
        <v>199</v>
      </c>
      <c r="B131" s="6"/>
      <c r="C131" s="7" t="s">
        <v>8</v>
      </c>
      <c r="D131" s="14">
        <f>სულ!D419</f>
        <v>0</v>
      </c>
      <c r="E131" s="14">
        <f>სულ!E419</f>
        <v>0</v>
      </c>
      <c r="F131" s="14">
        <v>0</v>
      </c>
      <c r="G131" s="14">
        <f t="shared" si="5"/>
        <v>0</v>
      </c>
      <c r="H131" s="14">
        <f>IF(OR(C131='ჯამი (HIDE)'!$B$11,C131='ჯამი (HIDE)'!$B$12,C131='ჯამი (HIDE)'!$B$13,C131='ჯამი (HIDE)'!$B$14),"",D131-G131)</f>
        <v>0</v>
      </c>
      <c r="I131" s="27" t="str">
        <f>IF(AND(D131=0,G131=0),"",IF(OR(C131='ჯამი (HIDE)'!$B$11,C131='ჯამი (HIDE)'!$B$12,C131='ჯამი (HIDE)'!$B$13,C131='ჯამი (HIDE)'!$B$14),"",G131/D131))</f>
        <v/>
      </c>
    </row>
    <row r="132" spans="1:9">
      <c r="A132" t="s">
        <v>199</v>
      </c>
      <c r="B132" s="6"/>
      <c r="C132" s="7" t="s">
        <v>9</v>
      </c>
      <c r="D132" s="14">
        <f>სულ!D420</f>
        <v>0</v>
      </c>
      <c r="E132" s="14">
        <f>სულ!E420</f>
        <v>0</v>
      </c>
      <c r="F132" s="14">
        <v>0</v>
      </c>
      <c r="G132" s="14">
        <f t="shared" ref="G132:G195" si="7">E132+F132</f>
        <v>0</v>
      </c>
      <c r="H132" s="14">
        <f>IF(OR(C132='ჯამი (HIDE)'!$B$11,C132='ჯამი (HIDE)'!$B$12,C132='ჯამი (HIDE)'!$B$13,C132='ჯამი (HIDE)'!$B$14),"",D132-G132)</f>
        <v>0</v>
      </c>
      <c r="I132" s="27" t="str">
        <f>IF(AND(D132=0,G132=0),"",IF(OR(C132='ჯამი (HIDE)'!$B$11,C132='ჯამი (HIDE)'!$B$12,C132='ჯამი (HIDE)'!$B$13,C132='ჯამი (HIDE)'!$B$14),"",G132/D132))</f>
        <v/>
      </c>
    </row>
    <row r="133" spans="1:9">
      <c r="A133" t="s">
        <v>199</v>
      </c>
      <c r="B133" s="6"/>
      <c r="C133" s="7" t="s">
        <v>10</v>
      </c>
      <c r="D133" s="14">
        <f>სულ!D421</f>
        <v>0</v>
      </c>
      <c r="E133" s="14">
        <f>სულ!E421</f>
        <v>0</v>
      </c>
      <c r="F133" s="14">
        <v>0</v>
      </c>
      <c r="G133" s="14">
        <f t="shared" si="7"/>
        <v>0</v>
      </c>
      <c r="H133" s="14">
        <f>IF(OR(C133='ჯამი (HIDE)'!$B$11,C133='ჯამი (HIDE)'!$B$12,C133='ჯამი (HIDE)'!$B$13,C133='ჯამი (HIDE)'!$B$14),"",D133-G133)</f>
        <v>0</v>
      </c>
      <c r="I133" s="27" t="str">
        <f>IF(AND(D133=0,G133=0),"",IF(OR(C133='ჯამი (HIDE)'!$B$11,C133='ჯამი (HIDE)'!$B$12,C133='ჯამი (HIDE)'!$B$13,C133='ჯამი (HIDE)'!$B$14),"",G133/D133))</f>
        <v/>
      </c>
    </row>
    <row r="134" spans="1:9">
      <c r="A134" t="s">
        <v>199</v>
      </c>
      <c r="B134" s="6"/>
      <c r="C134" s="7" t="s">
        <v>11</v>
      </c>
      <c r="D134" s="14">
        <f>სულ!D422</f>
        <v>0</v>
      </c>
      <c r="E134" s="14">
        <f>სულ!E422</f>
        <v>0</v>
      </c>
      <c r="F134" s="14">
        <v>0</v>
      </c>
      <c r="G134" s="14">
        <f t="shared" si="7"/>
        <v>0</v>
      </c>
      <c r="H134" s="14">
        <f>IF(OR(C134='ჯამი (HIDE)'!$B$11,C134='ჯამი (HIDE)'!$B$12,C134='ჯამი (HIDE)'!$B$13,C134='ჯამი (HIDE)'!$B$14),"",D134-G134)</f>
        <v>0</v>
      </c>
      <c r="I134" s="27" t="str">
        <f>IF(AND(D134=0,G134=0),"",IF(OR(C134='ჯამი (HIDE)'!$B$11,C134='ჯამი (HIDE)'!$B$12,C134='ჯამი (HIDE)'!$B$13,C134='ჯამი (HIDE)'!$B$14),"",G134/D134))</f>
        <v/>
      </c>
    </row>
    <row r="135" spans="1:9">
      <c r="A135" t="s">
        <v>199</v>
      </c>
      <c r="B135" s="6"/>
      <c r="C135" s="7" t="s">
        <v>12</v>
      </c>
      <c r="D135" s="14">
        <f>სულ!D423</f>
        <v>300000</v>
      </c>
      <c r="E135" s="14">
        <f>სულ!E423</f>
        <v>35690</v>
      </c>
      <c r="F135" s="14">
        <v>127000</v>
      </c>
      <c r="G135" s="14">
        <f t="shared" si="7"/>
        <v>162690</v>
      </c>
      <c r="H135" s="14">
        <f>IF(OR(C135='ჯამი (HIDE)'!$B$11,C135='ჯამი (HIDE)'!$B$12,C135='ჯამი (HIDE)'!$B$13,C135='ჯამი (HIDE)'!$B$14),"",D135-G135)</f>
        <v>137310</v>
      </c>
      <c r="I135" s="27">
        <f>IF(AND(D135=0,G135=0),"",IF(OR(C135='ჯამი (HIDE)'!$B$11,C135='ჯამი (HIDE)'!$B$12,C135='ჯამი (HIDE)'!$B$13,C135='ჯამი (HIDE)'!$B$14),"",G135/D135))</f>
        <v>0.5423</v>
      </c>
    </row>
    <row r="136" spans="1:9">
      <c r="A136" t="s">
        <v>199</v>
      </c>
      <c r="B136" s="4"/>
      <c r="C136" s="5" t="s">
        <v>13</v>
      </c>
      <c r="D136" s="13">
        <f>სულ!D424</f>
        <v>0</v>
      </c>
      <c r="E136" s="13">
        <f>სულ!E424</f>
        <v>0</v>
      </c>
      <c r="F136" s="13">
        <v>0</v>
      </c>
      <c r="G136" s="13">
        <f t="shared" si="7"/>
        <v>0</v>
      </c>
      <c r="H136" s="13">
        <f>IF(OR(C136='ჯამი (HIDE)'!$B$11,C136='ჯამი (HIDE)'!$B$12,C136='ჯამი (HIDE)'!$B$13,C136='ჯამი (HIDE)'!$B$14),"",D136-G136)</f>
        <v>0</v>
      </c>
      <c r="I136" s="26" t="str">
        <f>IF(AND(D136=0,G136=0),"",IF(OR(C136='ჯამი (HIDE)'!$B$11,C136='ჯამი (HIDE)'!$B$12,C136='ჯამი (HIDE)'!$B$13,C136='ჯამი (HIDE)'!$B$14),"",G136/D136))</f>
        <v/>
      </c>
    </row>
    <row r="137" spans="1:9">
      <c r="A137" t="s">
        <v>199</v>
      </c>
      <c r="B137" s="4"/>
      <c r="C137" s="5" t="s">
        <v>14</v>
      </c>
      <c r="D137" s="13">
        <f>სულ!D425</f>
        <v>0</v>
      </c>
      <c r="E137" s="13">
        <f>სულ!E425</f>
        <v>0</v>
      </c>
      <c r="F137" s="13">
        <v>0</v>
      </c>
      <c r="G137" s="13">
        <f t="shared" si="7"/>
        <v>0</v>
      </c>
      <c r="H137" s="13">
        <f>IF(OR(C137='ჯამი (HIDE)'!$B$11,C137='ჯამი (HIDE)'!$B$12,C137='ჯამი (HIDE)'!$B$13,C137='ჯამი (HIDE)'!$B$14),"",D137-G137)</f>
        <v>0</v>
      </c>
      <c r="I137" s="26" t="str">
        <f>IF(AND(D137=0,G137=0),"",IF(OR(C137='ჯამი (HIDE)'!$B$11,C137='ჯამი (HIDE)'!$B$12,C137='ჯამი (HIDE)'!$B$13,C137='ჯამი (HIDE)'!$B$14),"",G137/D137))</f>
        <v/>
      </c>
    </row>
    <row r="138" spans="1:9" ht="15.75" thickBot="1">
      <c r="A138" t="s">
        <v>199</v>
      </c>
      <c r="B138" s="8"/>
      <c r="C138" s="9" t="s">
        <v>15</v>
      </c>
      <c r="D138" s="15">
        <f>სულ!D426</f>
        <v>0</v>
      </c>
      <c r="E138" s="15">
        <f>სულ!E426</f>
        <v>0</v>
      </c>
      <c r="F138" s="15">
        <v>0</v>
      </c>
      <c r="G138" s="15">
        <f t="shared" si="7"/>
        <v>0</v>
      </c>
      <c r="H138" s="15">
        <f>IF(OR(C138='ჯამი (HIDE)'!$B$11,C138='ჯამი (HIDE)'!$B$12,C138='ჯამი (HIDE)'!$B$13,C138='ჯამი (HIDE)'!$B$14),"",D138-G138)</f>
        <v>0</v>
      </c>
      <c r="I138" s="28" t="str">
        <f>IF(AND(D138=0,G138=0),"",IF(OR(C138='ჯამი (HIDE)'!$B$11,C138='ჯამი (HIDE)'!$B$12,C138='ჯამი (HIDE)'!$B$13,C138='ჯამი (HIDE)'!$B$14),"",G138/D138))</f>
        <v/>
      </c>
    </row>
    <row r="139" spans="1:9" ht="31.5" customHeight="1" thickTop="1" thickBot="1">
      <c r="A139" t="str">
        <f t="shared" si="6"/>
        <v>a</v>
      </c>
      <c r="B139" s="10" t="s">
        <v>77</v>
      </c>
      <c r="C139" s="12" t="s">
        <v>78</v>
      </c>
      <c r="D139" s="3">
        <f>სულ!D427</f>
        <v>10000</v>
      </c>
      <c r="E139" s="3">
        <f>სულ!E427</f>
        <v>4000</v>
      </c>
      <c r="F139" s="3">
        <f>SUM(F140,F148,F149,F150)</f>
        <v>4000</v>
      </c>
      <c r="G139" s="3">
        <f t="shared" si="7"/>
        <v>8000</v>
      </c>
      <c r="H139" s="3">
        <f>IF(OR(C139='ჯამი (HIDE)'!$B$11,C139='ჯამი (HIDE)'!$B$12,C139='ჯამი (HIDE)'!$B$13,C139='ჯამი (HIDE)'!$B$14),"",D139-G139)</f>
        <v>2000</v>
      </c>
      <c r="I139" s="25">
        <f>IF(AND(D139=0,G139=0),"",IF(OR(C139='ჯამი (HIDE)'!$B$11,C139='ჯამი (HIDE)'!$B$12,C139='ჯამი (HIDE)'!$B$13,C139='ჯამი (HIDE)'!$B$14),"",G139/D139))</f>
        <v>0.8</v>
      </c>
    </row>
    <row r="140" spans="1:9" ht="15.75" thickTop="1">
      <c r="A140" t="s">
        <v>199</v>
      </c>
      <c r="B140" s="4"/>
      <c r="C140" s="5" t="s">
        <v>5</v>
      </c>
      <c r="D140" s="13">
        <f>სულ!D428</f>
        <v>10000</v>
      </c>
      <c r="E140" s="13">
        <f>სულ!E428</f>
        <v>4000</v>
      </c>
      <c r="F140" s="13">
        <f>SUM(F141:F147)</f>
        <v>4000</v>
      </c>
      <c r="G140" s="13">
        <f t="shared" si="7"/>
        <v>8000</v>
      </c>
      <c r="H140" s="13">
        <f>IF(OR(C140='ჯამი (HIDE)'!$B$11,C140='ჯამი (HIDE)'!$B$12,C140='ჯამი (HIDE)'!$B$13,C140='ჯამი (HIDE)'!$B$14),"",D140-G140)</f>
        <v>2000</v>
      </c>
      <c r="I140" s="26">
        <f>IF(AND(D140=0,G140=0),"",IF(OR(C140='ჯამი (HIDE)'!$B$11,C140='ჯამი (HIDE)'!$B$12,C140='ჯამი (HIDE)'!$B$13,C140='ჯამი (HIDE)'!$B$14),"",G140/D140))</f>
        <v>0.8</v>
      </c>
    </row>
    <row r="141" spans="1:9">
      <c r="A141" t="s">
        <v>199</v>
      </c>
      <c r="B141" s="6"/>
      <c r="C141" s="7" t="s">
        <v>6</v>
      </c>
      <c r="D141" s="14">
        <f>სულ!D429</f>
        <v>0</v>
      </c>
      <c r="E141" s="14">
        <f>სულ!E429</f>
        <v>0</v>
      </c>
      <c r="F141" s="14">
        <v>0</v>
      </c>
      <c r="G141" s="14">
        <f t="shared" si="7"/>
        <v>0</v>
      </c>
      <c r="H141" s="14">
        <f>IF(OR(C141='ჯამი (HIDE)'!$B$11,C141='ჯამი (HIDE)'!$B$12,C141='ჯამი (HIDE)'!$B$13,C141='ჯამი (HIDE)'!$B$14),"",D141-G141)</f>
        <v>0</v>
      </c>
      <c r="I141" s="27" t="str">
        <f>IF(AND(D141=0,G141=0),"",IF(OR(C141='ჯამი (HIDE)'!$B$11,C141='ჯამი (HIDE)'!$B$12,C141='ჯამი (HIDE)'!$B$13,C141='ჯამი (HIDE)'!$B$14),"",G141/D141))</f>
        <v/>
      </c>
    </row>
    <row r="142" spans="1:9">
      <c r="A142" t="s">
        <v>199</v>
      </c>
      <c r="B142" s="6"/>
      <c r="C142" s="7" t="s">
        <v>7</v>
      </c>
      <c r="D142" s="14">
        <f>სულ!D430</f>
        <v>0</v>
      </c>
      <c r="E142" s="14">
        <f>სულ!E430</f>
        <v>0</v>
      </c>
      <c r="F142" s="14">
        <v>0</v>
      </c>
      <c r="G142" s="14">
        <f t="shared" si="7"/>
        <v>0</v>
      </c>
      <c r="H142" s="14">
        <f>IF(OR(C142='ჯამი (HIDE)'!$B$11,C142='ჯამი (HIDE)'!$B$12,C142='ჯამი (HIDE)'!$B$13,C142='ჯამი (HIDE)'!$B$14),"",D142-G142)</f>
        <v>0</v>
      </c>
      <c r="I142" s="27" t="str">
        <f>IF(AND(D142=0,G142=0),"",IF(OR(C142='ჯამი (HIDE)'!$B$11,C142='ჯამი (HIDE)'!$B$12,C142='ჯამი (HIDE)'!$B$13,C142='ჯამი (HIDE)'!$B$14),"",G142/D142))</f>
        <v/>
      </c>
    </row>
    <row r="143" spans="1:9">
      <c r="A143" t="s">
        <v>199</v>
      </c>
      <c r="B143" s="6"/>
      <c r="C143" s="7" t="s">
        <v>8</v>
      </c>
      <c r="D143" s="14">
        <f>სულ!D431</f>
        <v>0</v>
      </c>
      <c r="E143" s="14">
        <f>სულ!E431</f>
        <v>0</v>
      </c>
      <c r="F143" s="14">
        <v>0</v>
      </c>
      <c r="G143" s="14">
        <f t="shared" si="7"/>
        <v>0</v>
      </c>
      <c r="H143" s="14">
        <f>IF(OR(C143='ჯამი (HIDE)'!$B$11,C143='ჯამი (HIDE)'!$B$12,C143='ჯამი (HIDE)'!$B$13,C143='ჯამი (HIDE)'!$B$14),"",D143-G143)</f>
        <v>0</v>
      </c>
      <c r="I143" s="27" t="str">
        <f>IF(AND(D143=0,G143=0),"",IF(OR(C143='ჯამი (HIDE)'!$B$11,C143='ჯამი (HIDE)'!$B$12,C143='ჯამი (HIDE)'!$B$13,C143='ჯამი (HIDE)'!$B$14),"",G143/D143))</f>
        <v/>
      </c>
    </row>
    <row r="144" spans="1:9">
      <c r="A144" t="s">
        <v>199</v>
      </c>
      <c r="B144" s="6"/>
      <c r="C144" s="7" t="s">
        <v>9</v>
      </c>
      <c r="D144" s="14">
        <f>სულ!D432</f>
        <v>0</v>
      </c>
      <c r="E144" s="14">
        <f>სულ!E432</f>
        <v>0</v>
      </c>
      <c r="F144" s="14">
        <v>0</v>
      </c>
      <c r="G144" s="14">
        <f t="shared" si="7"/>
        <v>0</v>
      </c>
      <c r="H144" s="14">
        <f>IF(OR(C144='ჯამი (HIDE)'!$B$11,C144='ჯამი (HIDE)'!$B$12,C144='ჯამი (HIDE)'!$B$13,C144='ჯამი (HIDE)'!$B$14),"",D144-G144)</f>
        <v>0</v>
      </c>
      <c r="I144" s="27" t="str">
        <f>IF(AND(D144=0,G144=0),"",IF(OR(C144='ჯამი (HIDE)'!$B$11,C144='ჯამი (HIDE)'!$B$12,C144='ჯამი (HIDE)'!$B$13,C144='ჯამი (HIDE)'!$B$14),"",G144/D144))</f>
        <v/>
      </c>
    </row>
    <row r="145" spans="1:9">
      <c r="A145" t="s">
        <v>199</v>
      </c>
      <c r="B145" s="6"/>
      <c r="C145" s="7" t="s">
        <v>10</v>
      </c>
      <c r="D145" s="14">
        <f>სულ!D433</f>
        <v>0</v>
      </c>
      <c r="E145" s="14">
        <f>სულ!E433</f>
        <v>0</v>
      </c>
      <c r="F145" s="14">
        <v>0</v>
      </c>
      <c r="G145" s="14">
        <f t="shared" si="7"/>
        <v>0</v>
      </c>
      <c r="H145" s="14">
        <f>IF(OR(C145='ჯამი (HIDE)'!$B$11,C145='ჯამი (HIDE)'!$B$12,C145='ჯამი (HIDE)'!$B$13,C145='ჯამი (HIDE)'!$B$14),"",D145-G145)</f>
        <v>0</v>
      </c>
      <c r="I145" s="27" t="str">
        <f>IF(AND(D145=0,G145=0),"",IF(OR(C145='ჯამი (HIDE)'!$B$11,C145='ჯამი (HIDE)'!$B$12,C145='ჯამი (HIDE)'!$B$13,C145='ჯამი (HIDE)'!$B$14),"",G145/D145))</f>
        <v/>
      </c>
    </row>
    <row r="146" spans="1:9">
      <c r="A146" t="s">
        <v>199</v>
      </c>
      <c r="B146" s="6"/>
      <c r="C146" s="7" t="s">
        <v>11</v>
      </c>
      <c r="D146" s="14">
        <f>სულ!D434</f>
        <v>10000</v>
      </c>
      <c r="E146" s="14">
        <f>სულ!E434</f>
        <v>4000</v>
      </c>
      <c r="F146" s="14">
        <v>4000</v>
      </c>
      <c r="G146" s="14">
        <f t="shared" si="7"/>
        <v>8000</v>
      </c>
      <c r="H146" s="14">
        <f>IF(OR(C146='ჯამი (HIDE)'!$B$11,C146='ჯამი (HIDE)'!$B$12,C146='ჯამი (HIDE)'!$B$13,C146='ჯამი (HIDE)'!$B$14),"",D146-G146)</f>
        <v>2000</v>
      </c>
      <c r="I146" s="27">
        <f>IF(AND(D146=0,G146=0),"",IF(OR(C146='ჯამი (HIDE)'!$B$11,C146='ჯამი (HIDE)'!$B$12,C146='ჯამი (HIDE)'!$B$13,C146='ჯამი (HIDE)'!$B$14),"",G146/D146))</f>
        <v>0.8</v>
      </c>
    </row>
    <row r="147" spans="1:9">
      <c r="A147" t="s">
        <v>199</v>
      </c>
      <c r="B147" s="6"/>
      <c r="C147" s="7" t="s">
        <v>12</v>
      </c>
      <c r="D147" s="14">
        <f>სულ!D435</f>
        <v>0</v>
      </c>
      <c r="E147" s="14">
        <f>სულ!E435</f>
        <v>0</v>
      </c>
      <c r="F147" s="14">
        <v>0</v>
      </c>
      <c r="G147" s="14">
        <f t="shared" si="7"/>
        <v>0</v>
      </c>
      <c r="H147" s="14">
        <f>IF(OR(C147='ჯამი (HIDE)'!$B$11,C147='ჯამი (HIDE)'!$B$12,C147='ჯამი (HIDE)'!$B$13,C147='ჯამი (HIDE)'!$B$14),"",D147-G147)</f>
        <v>0</v>
      </c>
      <c r="I147" s="27" t="str">
        <f>IF(AND(D147=0,G147=0),"",IF(OR(C147='ჯამი (HIDE)'!$B$11,C147='ჯამი (HIDE)'!$B$12,C147='ჯამი (HIDE)'!$B$13,C147='ჯამი (HIDE)'!$B$14),"",G147/D147))</f>
        <v/>
      </c>
    </row>
    <row r="148" spans="1:9">
      <c r="A148" t="s">
        <v>199</v>
      </c>
      <c r="B148" s="4"/>
      <c r="C148" s="5" t="s">
        <v>13</v>
      </c>
      <c r="D148" s="13">
        <f>სულ!D436</f>
        <v>0</v>
      </c>
      <c r="E148" s="13">
        <f>სულ!E436</f>
        <v>0</v>
      </c>
      <c r="F148" s="13">
        <v>0</v>
      </c>
      <c r="G148" s="13">
        <f t="shared" si="7"/>
        <v>0</v>
      </c>
      <c r="H148" s="13">
        <f>IF(OR(C148='ჯამი (HIDE)'!$B$11,C148='ჯამი (HIDE)'!$B$12,C148='ჯამი (HIDE)'!$B$13,C148='ჯამი (HIDE)'!$B$14),"",D148-G148)</f>
        <v>0</v>
      </c>
      <c r="I148" s="26" t="str">
        <f>IF(AND(D148=0,G148=0),"",IF(OR(C148='ჯამი (HIDE)'!$B$11,C148='ჯამი (HIDE)'!$B$12,C148='ჯამი (HIDE)'!$B$13,C148='ჯამი (HIDE)'!$B$14),"",G148/D148))</f>
        <v/>
      </c>
    </row>
    <row r="149" spans="1:9">
      <c r="A149" t="s">
        <v>199</v>
      </c>
      <c r="B149" s="4"/>
      <c r="C149" s="5" t="s">
        <v>14</v>
      </c>
      <c r="D149" s="13">
        <f>სულ!D437</f>
        <v>0</v>
      </c>
      <c r="E149" s="13">
        <f>სულ!E437</f>
        <v>0</v>
      </c>
      <c r="F149" s="13">
        <v>0</v>
      </c>
      <c r="G149" s="13">
        <f t="shared" si="7"/>
        <v>0</v>
      </c>
      <c r="H149" s="13">
        <f>IF(OR(C149='ჯამი (HIDE)'!$B$11,C149='ჯამი (HIDE)'!$B$12,C149='ჯამი (HIDE)'!$B$13,C149='ჯამი (HIDE)'!$B$14),"",D149-G149)</f>
        <v>0</v>
      </c>
      <c r="I149" s="26" t="str">
        <f>IF(AND(D149=0,G149=0),"",IF(OR(C149='ჯამი (HIDE)'!$B$11,C149='ჯამი (HIDE)'!$B$12,C149='ჯამი (HIDE)'!$B$13,C149='ჯამი (HIDE)'!$B$14),"",G149/D149))</f>
        <v/>
      </c>
    </row>
    <row r="150" spans="1:9" ht="15.75" thickBot="1">
      <c r="A150" t="s">
        <v>199</v>
      </c>
      <c r="B150" s="8"/>
      <c r="C150" s="9" t="s">
        <v>15</v>
      </c>
      <c r="D150" s="15">
        <f>სულ!D438</f>
        <v>0</v>
      </c>
      <c r="E150" s="15">
        <f>სულ!E438</f>
        <v>0</v>
      </c>
      <c r="F150" s="15">
        <v>0</v>
      </c>
      <c r="G150" s="15">
        <f t="shared" si="7"/>
        <v>0</v>
      </c>
      <c r="H150" s="15">
        <f>IF(OR(C150='ჯამი (HIDE)'!$B$11,C150='ჯამი (HIDE)'!$B$12,C150='ჯამი (HIDE)'!$B$13,C150='ჯამი (HIDE)'!$B$14),"",D150-G150)</f>
        <v>0</v>
      </c>
      <c r="I150" s="28" t="str">
        <f>IF(AND(D150=0,G150=0),"",IF(OR(C150='ჯამი (HIDE)'!$B$11,C150='ჯამი (HIDE)'!$B$12,C150='ჯამი (HIDE)'!$B$13,C150='ჯამი (HIDE)'!$B$14),"",G150/D150))</f>
        <v/>
      </c>
    </row>
    <row r="151" spans="1:9" ht="31.5" customHeight="1" thickTop="1" thickBot="1">
      <c r="A151" t="str">
        <f t="shared" ref="A151:A199" si="8">IF(OR(D151&lt;&gt;0,F151&lt;&gt;0,G151&lt;&gt;0,H151&lt;&gt;0,I151&lt;&gt;0,),"a","b")</f>
        <v>a</v>
      </c>
      <c r="B151" s="10" t="s">
        <v>79</v>
      </c>
      <c r="C151" s="12" t="s">
        <v>80</v>
      </c>
      <c r="D151" s="3">
        <f>სულ!D439</f>
        <v>100000</v>
      </c>
      <c r="E151" s="3">
        <f>სულ!E439</f>
        <v>62806.5</v>
      </c>
      <c r="F151" s="3">
        <f>SUM(F152,F160,F161,F162)</f>
        <v>37000</v>
      </c>
      <c r="G151" s="3">
        <f t="shared" si="7"/>
        <v>99806.5</v>
      </c>
      <c r="H151" s="3">
        <f>IF(OR(C151='ჯამი (HIDE)'!$B$11,C151='ჯამი (HIDE)'!$B$12,C151='ჯამი (HIDE)'!$B$13,C151='ჯამი (HIDE)'!$B$14),"",D151-G151)</f>
        <v>193.5</v>
      </c>
      <c r="I151" s="25">
        <f>IF(AND(D151=0,G151=0),"",IF(OR(C151='ჯამი (HIDE)'!$B$11,C151='ჯამი (HIDE)'!$B$12,C151='ჯამი (HIDE)'!$B$13,C151='ჯამი (HIDE)'!$B$14),"",G151/D151))</f>
        <v>0.99806499999999998</v>
      </c>
    </row>
    <row r="152" spans="1:9" ht="15.75" thickTop="1">
      <c r="A152" t="s">
        <v>199</v>
      </c>
      <c r="B152" s="4"/>
      <c r="C152" s="5" t="s">
        <v>5</v>
      </c>
      <c r="D152" s="13">
        <f>სულ!D440</f>
        <v>100000</v>
      </c>
      <c r="E152" s="13">
        <f>სულ!E440</f>
        <v>62806.5</v>
      </c>
      <c r="F152" s="13">
        <f>SUM(F153:F159)</f>
        <v>37000</v>
      </c>
      <c r="G152" s="13">
        <f t="shared" si="7"/>
        <v>99806.5</v>
      </c>
      <c r="H152" s="13">
        <f>IF(OR(C152='ჯამი (HIDE)'!$B$11,C152='ჯამი (HIDE)'!$B$12,C152='ჯამი (HIDE)'!$B$13,C152='ჯამი (HIDE)'!$B$14),"",D152-G152)</f>
        <v>193.5</v>
      </c>
      <c r="I152" s="26">
        <f>IF(AND(D152=0,G152=0),"",IF(OR(C152='ჯამი (HIDE)'!$B$11,C152='ჯამი (HIDE)'!$B$12,C152='ჯამი (HIDE)'!$B$13,C152='ჯამი (HIDE)'!$B$14),"",G152/D152))</f>
        <v>0.99806499999999998</v>
      </c>
    </row>
    <row r="153" spans="1:9">
      <c r="A153" t="s">
        <v>199</v>
      </c>
      <c r="B153" s="6"/>
      <c r="C153" s="7" t="s">
        <v>6</v>
      </c>
      <c r="D153" s="14">
        <f>სულ!D441</f>
        <v>0</v>
      </c>
      <c r="E153" s="14">
        <f>სულ!E441</f>
        <v>0</v>
      </c>
      <c r="F153" s="14">
        <v>0</v>
      </c>
      <c r="G153" s="14">
        <f t="shared" si="7"/>
        <v>0</v>
      </c>
      <c r="H153" s="14">
        <f>IF(OR(C153='ჯამი (HIDE)'!$B$11,C153='ჯამი (HIDE)'!$B$12,C153='ჯამი (HIDE)'!$B$13,C153='ჯამი (HIDE)'!$B$14),"",D153-G153)</f>
        <v>0</v>
      </c>
      <c r="I153" s="27" t="str">
        <f>IF(AND(D153=0,G153=0),"",IF(OR(C153='ჯამი (HIDE)'!$B$11,C153='ჯამი (HIDE)'!$B$12,C153='ჯამი (HIDE)'!$B$13,C153='ჯამი (HIDE)'!$B$14),"",G153/D153))</f>
        <v/>
      </c>
    </row>
    <row r="154" spans="1:9">
      <c r="A154" t="s">
        <v>199</v>
      </c>
      <c r="B154" s="6"/>
      <c r="C154" s="7" t="s">
        <v>7</v>
      </c>
      <c r="D154" s="14">
        <f>სულ!D442</f>
        <v>0</v>
      </c>
      <c r="E154" s="14">
        <f>სულ!E442</f>
        <v>0</v>
      </c>
      <c r="F154" s="14">
        <v>0</v>
      </c>
      <c r="G154" s="14">
        <f t="shared" si="7"/>
        <v>0</v>
      </c>
      <c r="H154" s="14">
        <f>IF(OR(C154='ჯამი (HIDE)'!$B$11,C154='ჯამი (HIDE)'!$B$12,C154='ჯამი (HIDE)'!$B$13,C154='ჯამი (HIDE)'!$B$14),"",D154-G154)</f>
        <v>0</v>
      </c>
      <c r="I154" s="27" t="str">
        <f>IF(AND(D154=0,G154=0),"",IF(OR(C154='ჯამი (HIDE)'!$B$11,C154='ჯამი (HIDE)'!$B$12,C154='ჯამი (HIDE)'!$B$13,C154='ჯამი (HIDE)'!$B$14),"",G154/D154))</f>
        <v/>
      </c>
    </row>
    <row r="155" spans="1:9">
      <c r="A155" t="s">
        <v>199</v>
      </c>
      <c r="B155" s="6"/>
      <c r="C155" s="7" t="s">
        <v>8</v>
      </c>
      <c r="D155" s="14">
        <f>სულ!D443</f>
        <v>0</v>
      </c>
      <c r="E155" s="14">
        <f>სულ!E443</f>
        <v>0</v>
      </c>
      <c r="F155" s="14">
        <v>0</v>
      </c>
      <c r="G155" s="14">
        <f t="shared" si="7"/>
        <v>0</v>
      </c>
      <c r="H155" s="14">
        <f>IF(OR(C155='ჯამი (HIDE)'!$B$11,C155='ჯამი (HIDE)'!$B$12,C155='ჯამი (HIDE)'!$B$13,C155='ჯამი (HIDE)'!$B$14),"",D155-G155)</f>
        <v>0</v>
      </c>
      <c r="I155" s="27" t="str">
        <f>IF(AND(D155=0,G155=0),"",IF(OR(C155='ჯამი (HIDE)'!$B$11,C155='ჯამი (HIDE)'!$B$12,C155='ჯამი (HIDE)'!$B$13,C155='ჯამი (HIDE)'!$B$14),"",G155/D155))</f>
        <v/>
      </c>
    </row>
    <row r="156" spans="1:9">
      <c r="A156" t="s">
        <v>199</v>
      </c>
      <c r="B156" s="6"/>
      <c r="C156" s="7" t="s">
        <v>9</v>
      </c>
      <c r="D156" s="14">
        <f>სულ!D444</f>
        <v>0</v>
      </c>
      <c r="E156" s="14">
        <f>სულ!E444</f>
        <v>0</v>
      </c>
      <c r="F156" s="14">
        <v>0</v>
      </c>
      <c r="G156" s="14">
        <f t="shared" si="7"/>
        <v>0</v>
      </c>
      <c r="H156" s="14">
        <f>IF(OR(C156='ჯამი (HIDE)'!$B$11,C156='ჯამი (HIDE)'!$B$12,C156='ჯამი (HIDE)'!$B$13,C156='ჯამი (HIDE)'!$B$14),"",D156-G156)</f>
        <v>0</v>
      </c>
      <c r="I156" s="27" t="str">
        <f>IF(AND(D156=0,G156=0),"",IF(OR(C156='ჯამი (HIDE)'!$B$11,C156='ჯამი (HIDE)'!$B$12,C156='ჯამი (HIDE)'!$B$13,C156='ჯამი (HIDE)'!$B$14),"",G156/D156))</f>
        <v/>
      </c>
    </row>
    <row r="157" spans="1:9">
      <c r="A157" t="s">
        <v>199</v>
      </c>
      <c r="B157" s="6"/>
      <c r="C157" s="7" t="s">
        <v>10</v>
      </c>
      <c r="D157" s="14">
        <f>სულ!D445</f>
        <v>0</v>
      </c>
      <c r="E157" s="14">
        <f>სულ!E445</f>
        <v>0</v>
      </c>
      <c r="F157" s="14">
        <v>0</v>
      </c>
      <c r="G157" s="14">
        <f t="shared" si="7"/>
        <v>0</v>
      </c>
      <c r="H157" s="14">
        <f>IF(OR(C157='ჯამი (HIDE)'!$B$11,C157='ჯამი (HIDE)'!$B$12,C157='ჯამი (HIDE)'!$B$13,C157='ჯამი (HIDE)'!$B$14),"",D157-G157)</f>
        <v>0</v>
      </c>
      <c r="I157" s="27" t="str">
        <f>IF(AND(D157=0,G157=0),"",IF(OR(C157='ჯამი (HIDE)'!$B$11,C157='ჯამი (HIDE)'!$B$12,C157='ჯამი (HIDE)'!$B$13,C157='ჯამი (HIDE)'!$B$14),"",G157/D157))</f>
        <v/>
      </c>
    </row>
    <row r="158" spans="1:9">
      <c r="A158" t="s">
        <v>199</v>
      </c>
      <c r="B158" s="6"/>
      <c r="C158" s="7" t="s">
        <v>11</v>
      </c>
      <c r="D158" s="14">
        <f>სულ!D446</f>
        <v>100000</v>
      </c>
      <c r="E158" s="14">
        <f>სულ!E446</f>
        <v>62806.5</v>
      </c>
      <c r="F158" s="14">
        <v>37000</v>
      </c>
      <c r="G158" s="14">
        <f t="shared" si="7"/>
        <v>99806.5</v>
      </c>
      <c r="H158" s="14">
        <f>IF(OR(C158='ჯამი (HIDE)'!$B$11,C158='ჯამი (HIDE)'!$B$12,C158='ჯამი (HIDE)'!$B$13,C158='ჯამი (HIDE)'!$B$14),"",D158-G158)</f>
        <v>193.5</v>
      </c>
      <c r="I158" s="27">
        <f>IF(AND(D158=0,G158=0),"",IF(OR(C158='ჯამი (HIDE)'!$B$11,C158='ჯამი (HIDE)'!$B$12,C158='ჯამი (HIDE)'!$B$13,C158='ჯამი (HIDE)'!$B$14),"",G158/D158))</f>
        <v>0.99806499999999998</v>
      </c>
    </row>
    <row r="159" spans="1:9">
      <c r="A159" t="s">
        <v>199</v>
      </c>
      <c r="B159" s="6"/>
      <c r="C159" s="7" t="s">
        <v>12</v>
      </c>
      <c r="D159" s="14">
        <f>სულ!D447</f>
        <v>0</v>
      </c>
      <c r="E159" s="14">
        <f>სულ!E447</f>
        <v>0</v>
      </c>
      <c r="F159" s="14">
        <v>0</v>
      </c>
      <c r="G159" s="14">
        <f t="shared" si="7"/>
        <v>0</v>
      </c>
      <c r="H159" s="14">
        <f>IF(OR(C159='ჯამი (HIDE)'!$B$11,C159='ჯამი (HIDE)'!$B$12,C159='ჯამი (HIDE)'!$B$13,C159='ჯამი (HIDE)'!$B$14),"",D159-G159)</f>
        <v>0</v>
      </c>
      <c r="I159" s="27" t="str">
        <f>IF(AND(D159=0,G159=0),"",IF(OR(C159='ჯამი (HIDE)'!$B$11,C159='ჯამი (HIDE)'!$B$12,C159='ჯამი (HIDE)'!$B$13,C159='ჯამი (HIDE)'!$B$14),"",G159/D159))</f>
        <v/>
      </c>
    </row>
    <row r="160" spans="1:9">
      <c r="A160" t="s">
        <v>199</v>
      </c>
      <c r="B160" s="4"/>
      <c r="C160" s="5" t="s">
        <v>13</v>
      </c>
      <c r="D160" s="13">
        <f>სულ!D448</f>
        <v>0</v>
      </c>
      <c r="E160" s="13">
        <f>სულ!E448</f>
        <v>0</v>
      </c>
      <c r="F160" s="13">
        <v>0</v>
      </c>
      <c r="G160" s="13">
        <f t="shared" si="7"/>
        <v>0</v>
      </c>
      <c r="H160" s="13">
        <f>IF(OR(C160='ჯამი (HIDE)'!$B$11,C160='ჯამი (HIDE)'!$B$12,C160='ჯამი (HIDE)'!$B$13,C160='ჯამი (HIDE)'!$B$14),"",D160-G160)</f>
        <v>0</v>
      </c>
      <c r="I160" s="26" t="str">
        <f>IF(AND(D160=0,G160=0),"",IF(OR(C160='ჯამი (HIDE)'!$B$11,C160='ჯამი (HIDE)'!$B$12,C160='ჯამი (HIDE)'!$B$13,C160='ჯამი (HIDE)'!$B$14),"",G160/D160))</f>
        <v/>
      </c>
    </row>
    <row r="161" spans="1:9">
      <c r="A161" t="s">
        <v>199</v>
      </c>
      <c r="B161" s="4"/>
      <c r="C161" s="5" t="s">
        <v>14</v>
      </c>
      <c r="D161" s="13">
        <f>სულ!D449</f>
        <v>0</v>
      </c>
      <c r="E161" s="13">
        <f>სულ!E449</f>
        <v>0</v>
      </c>
      <c r="F161" s="13">
        <v>0</v>
      </c>
      <c r="G161" s="13">
        <f t="shared" si="7"/>
        <v>0</v>
      </c>
      <c r="H161" s="13">
        <f>IF(OR(C161='ჯამი (HIDE)'!$B$11,C161='ჯამი (HIDE)'!$B$12,C161='ჯამი (HIDE)'!$B$13,C161='ჯამი (HIDE)'!$B$14),"",D161-G161)</f>
        <v>0</v>
      </c>
      <c r="I161" s="26" t="str">
        <f>IF(AND(D161=0,G161=0),"",IF(OR(C161='ჯამი (HIDE)'!$B$11,C161='ჯამი (HIDE)'!$B$12,C161='ჯამი (HIDE)'!$B$13,C161='ჯამი (HIDE)'!$B$14),"",G161/D161))</f>
        <v/>
      </c>
    </row>
    <row r="162" spans="1:9" ht="15.75" thickBot="1">
      <c r="A162" t="s">
        <v>199</v>
      </c>
      <c r="B162" s="8"/>
      <c r="C162" s="9" t="s">
        <v>15</v>
      </c>
      <c r="D162" s="15">
        <f>სულ!D450</f>
        <v>0</v>
      </c>
      <c r="E162" s="15">
        <f>სულ!E450</f>
        <v>0</v>
      </c>
      <c r="F162" s="15">
        <v>0</v>
      </c>
      <c r="G162" s="15">
        <f t="shared" si="7"/>
        <v>0</v>
      </c>
      <c r="H162" s="15">
        <f>IF(OR(C162='ჯამი (HIDE)'!$B$11,C162='ჯამი (HIDE)'!$B$12,C162='ჯამი (HIDE)'!$B$13,C162='ჯამი (HIDE)'!$B$14),"",D162-G162)</f>
        <v>0</v>
      </c>
      <c r="I162" s="28" t="str">
        <f>IF(AND(D162=0,G162=0),"",IF(OR(C162='ჯამი (HIDE)'!$B$11,C162='ჯამი (HIDE)'!$B$12,C162='ჯამი (HIDE)'!$B$13,C162='ჯამი (HIDE)'!$B$14),"",G162/D162))</f>
        <v/>
      </c>
    </row>
    <row r="163" spans="1:9" ht="31.5" customHeight="1" thickTop="1" thickBot="1">
      <c r="A163" t="str">
        <f t="shared" si="8"/>
        <v>a</v>
      </c>
      <c r="B163" s="10" t="s">
        <v>81</v>
      </c>
      <c r="C163" s="3" t="s">
        <v>82</v>
      </c>
      <c r="D163" s="3">
        <f>სულ!D451</f>
        <v>1605600</v>
      </c>
      <c r="E163" s="3">
        <f>სულ!E451</f>
        <v>1070065</v>
      </c>
      <c r="F163" s="3">
        <f t="shared" ref="F163" si="9">SUM(F164,F172,F173,F174)</f>
        <v>550000</v>
      </c>
      <c r="G163" s="3">
        <f t="shared" si="7"/>
        <v>1620065</v>
      </c>
      <c r="H163" s="3">
        <f>IF(OR(C163='ჯამი (HIDE)'!$B$11,C163='ჯამი (HIDE)'!$B$12,C163='ჯამი (HIDE)'!$B$13,C163='ჯამი (HIDE)'!$B$14),"",D163-G163)</f>
        <v>-14465</v>
      </c>
      <c r="I163" s="25">
        <f>IF(AND(D163=0,G163=0),"",IF(OR(C163='ჯამი (HIDE)'!$B$11,C163='ჯამი (HIDE)'!$B$12,C163='ჯამი (HIDE)'!$B$13,C163='ჯამი (HIDE)'!$B$14),"",G163/D163))</f>
        <v>1.0090090931738913</v>
      </c>
    </row>
    <row r="164" spans="1:9" ht="15.75" thickTop="1">
      <c r="A164" t="s">
        <v>199</v>
      </c>
      <c r="B164" s="4"/>
      <c r="C164" s="5" t="s">
        <v>5</v>
      </c>
      <c r="D164" s="13">
        <f>სულ!D452</f>
        <v>1605600</v>
      </c>
      <c r="E164" s="13">
        <f>სულ!E452</f>
        <v>1070065</v>
      </c>
      <c r="F164" s="13">
        <f t="shared" ref="F164" si="10">SUM(F165:F171)</f>
        <v>550000</v>
      </c>
      <c r="G164" s="13">
        <f t="shared" si="7"/>
        <v>1620065</v>
      </c>
      <c r="H164" s="13">
        <f>IF(OR(C164='ჯამი (HIDE)'!$B$11,C164='ჯამი (HIDE)'!$B$12,C164='ჯამი (HIDE)'!$B$13,C164='ჯამი (HIDE)'!$B$14),"",D164-G164)</f>
        <v>-14465</v>
      </c>
      <c r="I164" s="26">
        <f>IF(AND(D164=0,G164=0),"",IF(OR(C164='ჯამი (HIDE)'!$B$11,C164='ჯამი (HIDE)'!$B$12,C164='ჯამი (HIDE)'!$B$13,C164='ჯამი (HIDE)'!$B$14),"",G164/D164))</f>
        <v>1.0090090931738913</v>
      </c>
    </row>
    <row r="165" spans="1:9">
      <c r="A165" t="s">
        <v>199</v>
      </c>
      <c r="B165" s="6"/>
      <c r="C165" s="7" t="s">
        <v>6</v>
      </c>
      <c r="D165" s="14">
        <f>სულ!D453</f>
        <v>0</v>
      </c>
      <c r="E165" s="14">
        <f>სულ!E453</f>
        <v>0</v>
      </c>
      <c r="F165" s="14">
        <v>0</v>
      </c>
      <c r="G165" s="14">
        <f t="shared" si="7"/>
        <v>0</v>
      </c>
      <c r="H165" s="14">
        <f>IF(OR(C165='ჯამი (HIDE)'!$B$11,C165='ჯამი (HIDE)'!$B$12,C165='ჯამი (HIDE)'!$B$13,C165='ჯამი (HIDE)'!$B$14),"",D165-G165)</f>
        <v>0</v>
      </c>
      <c r="I165" s="27" t="str">
        <f>IF(AND(D165=0,G165=0),"",IF(OR(C165='ჯამი (HIDE)'!$B$11,C165='ჯამი (HIDE)'!$B$12,C165='ჯამი (HIDE)'!$B$13,C165='ჯამი (HIDE)'!$B$14),"",G165/D165))</f>
        <v/>
      </c>
    </row>
    <row r="166" spans="1:9">
      <c r="A166" t="s">
        <v>199</v>
      </c>
      <c r="B166" s="6"/>
      <c r="C166" s="7" t="s">
        <v>7</v>
      </c>
      <c r="D166" s="14">
        <f>სულ!D454</f>
        <v>0</v>
      </c>
      <c r="E166" s="14">
        <f>სულ!E454</f>
        <v>0</v>
      </c>
      <c r="F166" s="14">
        <v>0</v>
      </c>
      <c r="G166" s="14">
        <f t="shared" si="7"/>
        <v>0</v>
      </c>
      <c r="H166" s="14">
        <f>IF(OR(C166='ჯამი (HIDE)'!$B$11,C166='ჯამი (HIDE)'!$B$12,C166='ჯამი (HIDE)'!$B$13,C166='ჯამი (HIDE)'!$B$14),"",D166-G166)</f>
        <v>0</v>
      </c>
      <c r="I166" s="27" t="str">
        <f>IF(AND(D166=0,G166=0),"",IF(OR(C166='ჯამი (HIDE)'!$B$11,C166='ჯამი (HIDE)'!$B$12,C166='ჯამი (HIDE)'!$B$13,C166='ჯამი (HIDE)'!$B$14),"",G166/D166))</f>
        <v/>
      </c>
    </row>
    <row r="167" spans="1:9">
      <c r="A167" t="s">
        <v>199</v>
      </c>
      <c r="B167" s="6"/>
      <c r="C167" s="7" t="s">
        <v>8</v>
      </c>
      <c r="D167" s="14">
        <f>სულ!D455</f>
        <v>0</v>
      </c>
      <c r="E167" s="14">
        <f>სულ!E455</f>
        <v>0</v>
      </c>
      <c r="F167" s="14">
        <v>0</v>
      </c>
      <c r="G167" s="14">
        <f t="shared" si="7"/>
        <v>0</v>
      </c>
      <c r="H167" s="14">
        <f>IF(OR(C167='ჯამი (HIDE)'!$B$11,C167='ჯამი (HIDE)'!$B$12,C167='ჯამი (HIDE)'!$B$13,C167='ჯამი (HIDE)'!$B$14),"",D167-G167)</f>
        <v>0</v>
      </c>
      <c r="I167" s="27" t="str">
        <f>IF(AND(D167=0,G167=0),"",IF(OR(C167='ჯამი (HIDE)'!$B$11,C167='ჯამი (HIDE)'!$B$12,C167='ჯამი (HIDE)'!$B$13,C167='ჯამი (HIDE)'!$B$14),"",G167/D167))</f>
        <v/>
      </c>
    </row>
    <row r="168" spans="1:9">
      <c r="A168" t="s">
        <v>199</v>
      </c>
      <c r="B168" s="6"/>
      <c r="C168" s="7" t="s">
        <v>9</v>
      </c>
      <c r="D168" s="14">
        <f>სულ!D456</f>
        <v>0</v>
      </c>
      <c r="E168" s="14">
        <f>სულ!E456</f>
        <v>0</v>
      </c>
      <c r="F168" s="14">
        <v>0</v>
      </c>
      <c r="G168" s="14">
        <f t="shared" si="7"/>
        <v>0</v>
      </c>
      <c r="H168" s="14">
        <f>IF(OR(C168='ჯამი (HIDE)'!$B$11,C168='ჯამი (HIDE)'!$B$12,C168='ჯამი (HIDE)'!$B$13,C168='ჯამი (HIDE)'!$B$14),"",D168-G168)</f>
        <v>0</v>
      </c>
      <c r="I168" s="27" t="str">
        <f>IF(AND(D168=0,G168=0),"",IF(OR(C168='ჯამი (HIDE)'!$B$11,C168='ჯამი (HIDE)'!$B$12,C168='ჯამი (HIDE)'!$B$13,C168='ჯამი (HIDE)'!$B$14),"",G168/D168))</f>
        <v/>
      </c>
    </row>
    <row r="169" spans="1:9">
      <c r="A169" t="s">
        <v>199</v>
      </c>
      <c r="B169" s="6"/>
      <c r="C169" s="7" t="s">
        <v>10</v>
      </c>
      <c r="D169" s="14">
        <f>სულ!D457</f>
        <v>0</v>
      </c>
      <c r="E169" s="14">
        <f>სულ!E457</f>
        <v>0</v>
      </c>
      <c r="F169" s="14">
        <v>0</v>
      </c>
      <c r="G169" s="14">
        <f t="shared" si="7"/>
        <v>0</v>
      </c>
      <c r="H169" s="14">
        <f>IF(OR(C169='ჯამი (HIDE)'!$B$11,C169='ჯამი (HIDE)'!$B$12,C169='ჯამი (HIDE)'!$B$13,C169='ჯამი (HIDE)'!$B$14),"",D169-G169)</f>
        <v>0</v>
      </c>
      <c r="I169" s="27" t="str">
        <f>IF(AND(D169=0,G169=0),"",IF(OR(C169='ჯამი (HIDE)'!$B$11,C169='ჯამი (HIDE)'!$B$12,C169='ჯამი (HIDE)'!$B$13,C169='ჯამი (HIDE)'!$B$14),"",G169/D169))</f>
        <v/>
      </c>
    </row>
    <row r="170" spans="1:9">
      <c r="A170" t="s">
        <v>199</v>
      </c>
      <c r="B170" s="6"/>
      <c r="C170" s="7" t="s">
        <v>11</v>
      </c>
      <c r="D170" s="14">
        <f>სულ!D458</f>
        <v>1605600</v>
      </c>
      <c r="E170" s="14">
        <f>სულ!E458</f>
        <v>1070065</v>
      </c>
      <c r="F170" s="14">
        <v>550000</v>
      </c>
      <c r="G170" s="14">
        <f t="shared" si="7"/>
        <v>1620065</v>
      </c>
      <c r="H170" s="14">
        <f>IF(OR(C170='ჯამი (HIDE)'!$B$11,C170='ჯამი (HIDE)'!$B$12,C170='ჯამი (HIDE)'!$B$13,C170='ჯამი (HIDE)'!$B$14),"",D170-G170)</f>
        <v>-14465</v>
      </c>
      <c r="I170" s="27">
        <f>IF(AND(D170=0,G170=0),"",IF(OR(C170='ჯამი (HIDE)'!$B$11,C170='ჯამი (HIDE)'!$B$12,C170='ჯამი (HIDE)'!$B$13,C170='ჯამი (HIDE)'!$B$14),"",G170/D170))</f>
        <v>1.0090090931738913</v>
      </c>
    </row>
    <row r="171" spans="1:9">
      <c r="A171" t="s">
        <v>199</v>
      </c>
      <c r="B171" s="6"/>
      <c r="C171" s="7" t="s">
        <v>12</v>
      </c>
      <c r="D171" s="14">
        <f>სულ!D459</f>
        <v>0</v>
      </c>
      <c r="E171" s="14">
        <f>სულ!E459</f>
        <v>0</v>
      </c>
      <c r="F171" s="14">
        <v>0</v>
      </c>
      <c r="G171" s="14">
        <f t="shared" si="7"/>
        <v>0</v>
      </c>
      <c r="H171" s="14">
        <f>IF(OR(C171='ჯამი (HIDE)'!$B$11,C171='ჯამი (HIDE)'!$B$12,C171='ჯამი (HIDE)'!$B$13,C171='ჯამი (HIDE)'!$B$14),"",D171-G171)</f>
        <v>0</v>
      </c>
      <c r="I171" s="27" t="str">
        <f>IF(AND(D171=0,G171=0),"",IF(OR(C171='ჯამი (HIDE)'!$B$11,C171='ჯამი (HIDE)'!$B$12,C171='ჯამი (HIDE)'!$B$13,C171='ჯამი (HIDE)'!$B$14),"",G171/D171))</f>
        <v/>
      </c>
    </row>
    <row r="172" spans="1:9">
      <c r="A172" t="s">
        <v>199</v>
      </c>
      <c r="B172" s="4"/>
      <c r="C172" s="5" t="s">
        <v>13</v>
      </c>
      <c r="D172" s="13">
        <f>სულ!D460</f>
        <v>0</v>
      </c>
      <c r="E172" s="13">
        <f>სულ!E460</f>
        <v>0</v>
      </c>
      <c r="F172" s="13">
        <v>0</v>
      </c>
      <c r="G172" s="13">
        <f t="shared" si="7"/>
        <v>0</v>
      </c>
      <c r="H172" s="13">
        <f>IF(OR(C172='ჯამი (HIDE)'!$B$11,C172='ჯამი (HIDE)'!$B$12,C172='ჯამი (HIDE)'!$B$13,C172='ჯამი (HIDE)'!$B$14),"",D172-G172)</f>
        <v>0</v>
      </c>
      <c r="I172" s="26" t="str">
        <f>IF(AND(D172=0,G172=0),"",IF(OR(C172='ჯამი (HIDE)'!$B$11,C172='ჯამი (HIDE)'!$B$12,C172='ჯამი (HIDE)'!$B$13,C172='ჯამი (HIDE)'!$B$14),"",G172/D172))</f>
        <v/>
      </c>
    </row>
    <row r="173" spans="1:9">
      <c r="A173" t="s">
        <v>199</v>
      </c>
      <c r="B173" s="4"/>
      <c r="C173" s="5" t="s">
        <v>14</v>
      </c>
      <c r="D173" s="13">
        <f>სულ!D461</f>
        <v>0</v>
      </c>
      <c r="E173" s="13">
        <f>სულ!E461</f>
        <v>0</v>
      </c>
      <c r="F173" s="13">
        <v>0</v>
      </c>
      <c r="G173" s="13">
        <f t="shared" si="7"/>
        <v>0</v>
      </c>
      <c r="H173" s="13">
        <f>IF(OR(C173='ჯამი (HIDE)'!$B$11,C173='ჯამი (HIDE)'!$B$12,C173='ჯამი (HIDE)'!$B$13,C173='ჯამი (HIDE)'!$B$14),"",D173-G173)</f>
        <v>0</v>
      </c>
      <c r="I173" s="26" t="str">
        <f>IF(AND(D173=0,G173=0),"",IF(OR(C173='ჯამი (HIDE)'!$B$11,C173='ჯამი (HIDE)'!$B$12,C173='ჯამი (HIDE)'!$B$13,C173='ჯამი (HIDE)'!$B$14),"",G173/D173))</f>
        <v/>
      </c>
    </row>
    <row r="174" spans="1:9" ht="15.75" thickBot="1">
      <c r="A174" t="s">
        <v>199</v>
      </c>
      <c r="B174" s="8"/>
      <c r="C174" s="9" t="s">
        <v>15</v>
      </c>
      <c r="D174" s="15">
        <f>სულ!D462</f>
        <v>0</v>
      </c>
      <c r="E174" s="15">
        <f>სულ!E462</f>
        <v>0</v>
      </c>
      <c r="F174" s="15">
        <v>0</v>
      </c>
      <c r="G174" s="15">
        <f t="shared" si="7"/>
        <v>0</v>
      </c>
      <c r="H174" s="15">
        <f>IF(OR(C174='ჯამი (HIDE)'!$B$11,C174='ჯამი (HIDE)'!$B$12,C174='ჯამი (HIDE)'!$B$13,C174='ჯამი (HIDE)'!$B$14),"",D174-G174)</f>
        <v>0</v>
      </c>
      <c r="I174" s="28" t="str">
        <f>IF(AND(D174=0,G174=0),"",IF(OR(C174='ჯამი (HIDE)'!$B$11,C174='ჯამი (HIDE)'!$B$12,C174='ჯამი (HIDE)'!$B$13,C174='ჯამი (HIDE)'!$B$14),"",G174/D174))</f>
        <v/>
      </c>
    </row>
    <row r="175" spans="1:9" ht="31.5" customHeight="1" thickTop="1" thickBot="1">
      <c r="A175" t="str">
        <f t="shared" si="8"/>
        <v>a</v>
      </c>
      <c r="B175" s="10" t="s">
        <v>83</v>
      </c>
      <c r="C175" s="3" t="s">
        <v>84</v>
      </c>
      <c r="D175" s="3">
        <f>სულ!D463</f>
        <v>650000</v>
      </c>
      <c r="E175" s="3">
        <f>სულ!E463</f>
        <v>184464</v>
      </c>
      <c r="F175" s="3">
        <f t="shared" ref="F175" si="11">SUM(F176,F184,F185,F186)</f>
        <v>400000</v>
      </c>
      <c r="G175" s="3">
        <f t="shared" si="7"/>
        <v>584464</v>
      </c>
      <c r="H175" s="3">
        <f>IF(OR(C175='ჯამი (HIDE)'!$B$11,C175='ჯამი (HIDE)'!$B$12,C175='ჯამი (HIDE)'!$B$13,C175='ჯამი (HIDE)'!$B$14),"",D175-G175)</f>
        <v>65536</v>
      </c>
      <c r="I175" s="25">
        <f>IF(AND(D175=0,G175=0),"",IF(OR(C175='ჯამი (HIDE)'!$B$11,C175='ჯამი (HIDE)'!$B$12,C175='ჯამი (HIDE)'!$B$13,C175='ჯამი (HIDE)'!$B$14),"",G175/D175))</f>
        <v>0.8991753846153846</v>
      </c>
    </row>
    <row r="176" spans="1:9" ht="15.75" thickTop="1">
      <c r="A176" t="s">
        <v>199</v>
      </c>
      <c r="B176" s="4"/>
      <c r="C176" s="5" t="s">
        <v>5</v>
      </c>
      <c r="D176" s="13">
        <f>სულ!D464</f>
        <v>650000</v>
      </c>
      <c r="E176" s="13">
        <f>სულ!E464</f>
        <v>184464</v>
      </c>
      <c r="F176" s="13">
        <f t="shared" ref="F176" si="12">SUM(F177:F183)</f>
        <v>400000</v>
      </c>
      <c r="G176" s="13">
        <f t="shared" si="7"/>
        <v>584464</v>
      </c>
      <c r="H176" s="13">
        <f>IF(OR(C176='ჯამი (HIDE)'!$B$11,C176='ჯამი (HIDE)'!$B$12,C176='ჯამი (HIDE)'!$B$13,C176='ჯამი (HIDE)'!$B$14),"",D176-G176)</f>
        <v>65536</v>
      </c>
      <c r="I176" s="26">
        <f>IF(AND(D176=0,G176=0),"",IF(OR(C176='ჯამი (HIDE)'!$B$11,C176='ჯამი (HIDE)'!$B$12,C176='ჯამი (HIDE)'!$B$13,C176='ჯამი (HIDE)'!$B$14),"",G176/D176))</f>
        <v>0.8991753846153846</v>
      </c>
    </row>
    <row r="177" spans="1:9">
      <c r="A177" t="s">
        <v>199</v>
      </c>
      <c r="B177" s="6"/>
      <c r="C177" s="7" t="s">
        <v>6</v>
      </c>
      <c r="D177" s="14">
        <f>სულ!D465</f>
        <v>0</v>
      </c>
      <c r="E177" s="14">
        <f>სულ!E465</f>
        <v>0</v>
      </c>
      <c r="F177" s="14">
        <v>0</v>
      </c>
      <c r="G177" s="14">
        <f t="shared" si="7"/>
        <v>0</v>
      </c>
      <c r="H177" s="14">
        <f>IF(OR(C177='ჯამი (HIDE)'!$B$11,C177='ჯამი (HIDE)'!$B$12,C177='ჯამი (HIDE)'!$B$13,C177='ჯამი (HIDE)'!$B$14),"",D177-G177)</f>
        <v>0</v>
      </c>
      <c r="I177" s="27" t="str">
        <f>IF(AND(D177=0,G177=0),"",IF(OR(C177='ჯამი (HIDE)'!$B$11,C177='ჯამი (HIDE)'!$B$12,C177='ჯამი (HIDE)'!$B$13,C177='ჯამი (HIDE)'!$B$14),"",G177/D177))</f>
        <v/>
      </c>
    </row>
    <row r="178" spans="1:9">
      <c r="A178" t="s">
        <v>199</v>
      </c>
      <c r="B178" s="6"/>
      <c r="C178" s="7" t="s">
        <v>7</v>
      </c>
      <c r="D178" s="14">
        <f>სულ!D466</f>
        <v>0</v>
      </c>
      <c r="E178" s="14">
        <f>სულ!E466</f>
        <v>0</v>
      </c>
      <c r="F178" s="14">
        <v>0</v>
      </c>
      <c r="G178" s="14">
        <f t="shared" si="7"/>
        <v>0</v>
      </c>
      <c r="H178" s="14">
        <f>IF(OR(C178='ჯამი (HIDE)'!$B$11,C178='ჯამი (HIDE)'!$B$12,C178='ჯამი (HIDE)'!$B$13,C178='ჯამი (HIDE)'!$B$14),"",D178-G178)</f>
        <v>0</v>
      </c>
      <c r="I178" s="27" t="str">
        <f>IF(AND(D178=0,G178=0),"",IF(OR(C178='ჯამი (HIDE)'!$B$11,C178='ჯამი (HIDE)'!$B$12,C178='ჯამი (HIDE)'!$B$13,C178='ჯამი (HIDE)'!$B$14),"",G178/D178))</f>
        <v/>
      </c>
    </row>
    <row r="179" spans="1:9">
      <c r="A179" t="s">
        <v>199</v>
      </c>
      <c r="B179" s="6"/>
      <c r="C179" s="7" t="s">
        <v>8</v>
      </c>
      <c r="D179" s="14">
        <f>სულ!D467</f>
        <v>0</v>
      </c>
      <c r="E179" s="14">
        <f>სულ!E467</f>
        <v>0</v>
      </c>
      <c r="F179" s="14">
        <v>0</v>
      </c>
      <c r="G179" s="14">
        <f t="shared" si="7"/>
        <v>0</v>
      </c>
      <c r="H179" s="14">
        <f>IF(OR(C179='ჯამი (HIDE)'!$B$11,C179='ჯამი (HIDE)'!$B$12,C179='ჯამი (HIDE)'!$B$13,C179='ჯამი (HIDE)'!$B$14),"",D179-G179)</f>
        <v>0</v>
      </c>
      <c r="I179" s="27" t="str">
        <f>IF(AND(D179=0,G179=0),"",IF(OR(C179='ჯამი (HIDE)'!$B$11,C179='ჯამი (HIDE)'!$B$12,C179='ჯამი (HIDE)'!$B$13,C179='ჯამი (HIDE)'!$B$14),"",G179/D179))</f>
        <v/>
      </c>
    </row>
    <row r="180" spans="1:9">
      <c r="A180" t="s">
        <v>199</v>
      </c>
      <c r="B180" s="6"/>
      <c r="C180" s="7" t="s">
        <v>9</v>
      </c>
      <c r="D180" s="14">
        <f>სულ!D468</f>
        <v>0</v>
      </c>
      <c r="E180" s="14">
        <f>სულ!E468</f>
        <v>0</v>
      </c>
      <c r="F180" s="14">
        <v>0</v>
      </c>
      <c r="G180" s="14">
        <f t="shared" si="7"/>
        <v>0</v>
      </c>
      <c r="H180" s="14">
        <f>IF(OR(C180='ჯამი (HIDE)'!$B$11,C180='ჯამი (HIDE)'!$B$12,C180='ჯამი (HIDE)'!$B$13,C180='ჯამი (HIDE)'!$B$14),"",D180-G180)</f>
        <v>0</v>
      </c>
      <c r="I180" s="27" t="str">
        <f>IF(AND(D180=0,G180=0),"",IF(OR(C180='ჯამი (HIDE)'!$B$11,C180='ჯამი (HIDE)'!$B$12,C180='ჯამი (HIDE)'!$B$13,C180='ჯამი (HIDE)'!$B$14),"",G180/D180))</f>
        <v/>
      </c>
    </row>
    <row r="181" spans="1:9">
      <c r="A181" t="s">
        <v>199</v>
      </c>
      <c r="B181" s="6"/>
      <c r="C181" s="7" t="s">
        <v>10</v>
      </c>
      <c r="D181" s="14">
        <f>სულ!D469</f>
        <v>0</v>
      </c>
      <c r="E181" s="14">
        <f>სულ!E469</f>
        <v>0</v>
      </c>
      <c r="F181" s="14">
        <v>0</v>
      </c>
      <c r="G181" s="14">
        <f t="shared" si="7"/>
        <v>0</v>
      </c>
      <c r="H181" s="14">
        <f>IF(OR(C181='ჯამი (HIDE)'!$B$11,C181='ჯამი (HIDE)'!$B$12,C181='ჯამი (HIDE)'!$B$13,C181='ჯამი (HIDE)'!$B$14),"",D181-G181)</f>
        <v>0</v>
      </c>
      <c r="I181" s="27" t="str">
        <f>IF(AND(D181=0,G181=0),"",IF(OR(C181='ჯამი (HIDE)'!$B$11,C181='ჯამი (HIDE)'!$B$12,C181='ჯამი (HIDE)'!$B$13,C181='ჯამი (HIDE)'!$B$14),"",G181/D181))</f>
        <v/>
      </c>
    </row>
    <row r="182" spans="1:9">
      <c r="A182" t="s">
        <v>199</v>
      </c>
      <c r="B182" s="6"/>
      <c r="C182" s="7" t="s">
        <v>11</v>
      </c>
      <c r="D182" s="14">
        <f>სულ!D470</f>
        <v>650000</v>
      </c>
      <c r="E182" s="14">
        <f>სულ!E470</f>
        <v>184464</v>
      </c>
      <c r="F182" s="14">
        <v>400000</v>
      </c>
      <c r="G182" s="14">
        <f t="shared" si="7"/>
        <v>584464</v>
      </c>
      <c r="H182" s="14">
        <f>IF(OR(C182='ჯამი (HIDE)'!$B$11,C182='ჯამი (HIDE)'!$B$12,C182='ჯამი (HIDE)'!$B$13,C182='ჯამი (HIDE)'!$B$14),"",D182-G182)</f>
        <v>65536</v>
      </c>
      <c r="I182" s="27">
        <f>IF(AND(D182=0,G182=0),"",IF(OR(C182='ჯამი (HIDE)'!$B$11,C182='ჯამი (HIDE)'!$B$12,C182='ჯამი (HIDE)'!$B$13,C182='ჯამი (HIDE)'!$B$14),"",G182/D182))</f>
        <v>0.8991753846153846</v>
      </c>
    </row>
    <row r="183" spans="1:9">
      <c r="A183" t="s">
        <v>199</v>
      </c>
      <c r="B183" s="6"/>
      <c r="C183" s="7" t="s">
        <v>12</v>
      </c>
      <c r="D183" s="14">
        <f>სულ!D471</f>
        <v>0</v>
      </c>
      <c r="E183" s="14">
        <f>სულ!E471</f>
        <v>0</v>
      </c>
      <c r="F183" s="14">
        <v>0</v>
      </c>
      <c r="G183" s="14">
        <f t="shared" si="7"/>
        <v>0</v>
      </c>
      <c r="H183" s="14">
        <f>IF(OR(C183='ჯამი (HIDE)'!$B$11,C183='ჯამი (HIDE)'!$B$12,C183='ჯამი (HIDE)'!$B$13,C183='ჯამი (HIDE)'!$B$14),"",D183-G183)</f>
        <v>0</v>
      </c>
      <c r="I183" s="27" t="str">
        <f>IF(AND(D183=0,G183=0),"",IF(OR(C183='ჯამი (HIDE)'!$B$11,C183='ჯამი (HIDE)'!$B$12,C183='ჯამი (HIDE)'!$B$13,C183='ჯამი (HIDE)'!$B$14),"",G183/D183))</f>
        <v/>
      </c>
    </row>
    <row r="184" spans="1:9">
      <c r="A184" t="s">
        <v>199</v>
      </c>
      <c r="B184" s="4"/>
      <c r="C184" s="5" t="s">
        <v>13</v>
      </c>
      <c r="D184" s="13">
        <f>სულ!D472</f>
        <v>0</v>
      </c>
      <c r="E184" s="13">
        <f>სულ!E472</f>
        <v>0</v>
      </c>
      <c r="F184" s="13">
        <v>0</v>
      </c>
      <c r="G184" s="13">
        <f t="shared" si="7"/>
        <v>0</v>
      </c>
      <c r="H184" s="13">
        <f>IF(OR(C184='ჯამი (HIDE)'!$B$11,C184='ჯამი (HIDE)'!$B$12,C184='ჯამი (HIDE)'!$B$13,C184='ჯამი (HIDE)'!$B$14),"",D184-G184)</f>
        <v>0</v>
      </c>
      <c r="I184" s="26" t="str">
        <f>IF(AND(D184=0,G184=0),"",IF(OR(C184='ჯამი (HIDE)'!$B$11,C184='ჯამი (HIDE)'!$B$12,C184='ჯამი (HIDE)'!$B$13,C184='ჯამი (HIDE)'!$B$14),"",G184/D184))</f>
        <v/>
      </c>
    </row>
    <row r="185" spans="1:9">
      <c r="A185" t="s">
        <v>199</v>
      </c>
      <c r="B185" s="4"/>
      <c r="C185" s="5" t="s">
        <v>14</v>
      </c>
      <c r="D185" s="13">
        <f>სულ!D473</f>
        <v>0</v>
      </c>
      <c r="E185" s="13">
        <f>სულ!E473</f>
        <v>0</v>
      </c>
      <c r="F185" s="13">
        <v>0</v>
      </c>
      <c r="G185" s="13">
        <f t="shared" si="7"/>
        <v>0</v>
      </c>
      <c r="H185" s="13">
        <f>IF(OR(C185='ჯამი (HIDE)'!$B$11,C185='ჯამი (HIDE)'!$B$12,C185='ჯამი (HIDE)'!$B$13,C185='ჯამი (HIDE)'!$B$14),"",D185-G185)</f>
        <v>0</v>
      </c>
      <c r="I185" s="26" t="str">
        <f>IF(AND(D185=0,G185=0),"",IF(OR(C185='ჯამი (HIDE)'!$B$11,C185='ჯამი (HIDE)'!$B$12,C185='ჯამი (HIDE)'!$B$13,C185='ჯამი (HIDE)'!$B$14),"",G185/D185))</f>
        <v/>
      </c>
    </row>
    <row r="186" spans="1:9" ht="15.75" thickBot="1">
      <c r="A186" t="s">
        <v>199</v>
      </c>
      <c r="B186" s="8"/>
      <c r="C186" s="9" t="s">
        <v>15</v>
      </c>
      <c r="D186" s="15">
        <f>სულ!D474</f>
        <v>0</v>
      </c>
      <c r="E186" s="15">
        <f>სულ!E474</f>
        <v>0</v>
      </c>
      <c r="F186" s="15">
        <v>0</v>
      </c>
      <c r="G186" s="15">
        <f t="shared" si="7"/>
        <v>0</v>
      </c>
      <c r="H186" s="15">
        <f>IF(OR(C186='ჯამი (HIDE)'!$B$11,C186='ჯამი (HIDE)'!$B$12,C186='ჯამი (HIDE)'!$B$13,C186='ჯამი (HIDE)'!$B$14),"",D186-G186)</f>
        <v>0</v>
      </c>
      <c r="I186" s="28" t="str">
        <f>IF(AND(D186=0,G186=0),"",IF(OR(C186='ჯამი (HIDE)'!$B$11,C186='ჯამი (HIDE)'!$B$12,C186='ჯამი (HIDE)'!$B$13,C186='ჯამი (HIDE)'!$B$14),"",G186/D186))</f>
        <v/>
      </c>
    </row>
    <row r="187" spans="1:9" ht="31.5" thickTop="1" thickBot="1">
      <c r="A187" t="str">
        <f t="shared" si="8"/>
        <v>a</v>
      </c>
      <c r="B187" s="10" t="s">
        <v>85</v>
      </c>
      <c r="C187" s="12" t="s">
        <v>86</v>
      </c>
      <c r="D187" s="3">
        <f>სულ!D475</f>
        <v>190000</v>
      </c>
      <c r="E187" s="3">
        <f>სულ!E475</f>
        <v>64532</v>
      </c>
      <c r="F187" s="3">
        <f t="shared" ref="F187" si="13">SUM(F188,F196,F197,F198)</f>
        <v>98991</v>
      </c>
      <c r="G187" s="3">
        <f t="shared" si="7"/>
        <v>163523</v>
      </c>
      <c r="H187" s="3">
        <f>IF(OR(C187='ჯამი (HIDE)'!$B$11,C187='ჯამი (HIDE)'!$B$12,C187='ჯამი (HIDE)'!$B$13,C187='ჯამი (HIDE)'!$B$14),"",D187-G187)</f>
        <v>26477</v>
      </c>
      <c r="I187" s="25">
        <f>IF(AND(D187=0,G187=0),"",IF(OR(C187='ჯამი (HIDE)'!$B$11,C187='ჯამი (HIDE)'!$B$12,C187='ჯამი (HIDE)'!$B$13,C187='ჯამი (HIDE)'!$B$14),"",G187/D187))</f>
        <v>0.86064736842105261</v>
      </c>
    </row>
    <row r="188" spans="1:9" ht="15.75" thickTop="1">
      <c r="A188" t="s">
        <v>199</v>
      </c>
      <c r="B188" s="4"/>
      <c r="C188" s="5" t="s">
        <v>5</v>
      </c>
      <c r="D188" s="13">
        <f>სულ!D476</f>
        <v>190000</v>
      </c>
      <c r="E188" s="13">
        <f>სულ!E476</f>
        <v>64532</v>
      </c>
      <c r="F188" s="13">
        <f t="shared" ref="F188" si="14">SUM(F189:F195)</f>
        <v>98991</v>
      </c>
      <c r="G188" s="13">
        <f t="shared" si="7"/>
        <v>163523</v>
      </c>
      <c r="H188" s="13">
        <f>IF(OR(C188='ჯამი (HIDE)'!$B$11,C188='ჯამი (HIDE)'!$B$12,C188='ჯამი (HIDE)'!$B$13,C188='ჯამი (HIDE)'!$B$14),"",D188-G188)</f>
        <v>26477</v>
      </c>
      <c r="I188" s="26">
        <f>IF(AND(D188=0,G188=0),"",IF(OR(C188='ჯამი (HIDE)'!$B$11,C188='ჯამი (HIDE)'!$B$12,C188='ჯამი (HIDE)'!$B$13,C188='ჯამი (HIDE)'!$B$14),"",G188/D188))</f>
        <v>0.86064736842105261</v>
      </c>
    </row>
    <row r="189" spans="1:9">
      <c r="A189" t="s">
        <v>199</v>
      </c>
      <c r="B189" s="6"/>
      <c r="C189" s="7" t="s">
        <v>6</v>
      </c>
      <c r="D189" s="14">
        <f>სულ!D477</f>
        <v>0</v>
      </c>
      <c r="E189" s="14">
        <f>სულ!E477</f>
        <v>0</v>
      </c>
      <c r="F189" s="14">
        <v>0</v>
      </c>
      <c r="G189" s="14">
        <f t="shared" si="7"/>
        <v>0</v>
      </c>
      <c r="H189" s="14">
        <f>IF(OR(C189='ჯამი (HIDE)'!$B$11,C189='ჯამი (HIDE)'!$B$12,C189='ჯამი (HIDE)'!$B$13,C189='ჯამი (HIDE)'!$B$14),"",D189-G189)</f>
        <v>0</v>
      </c>
      <c r="I189" s="27" t="str">
        <f>IF(AND(D189=0,G189=0),"",IF(OR(C189='ჯამი (HIDE)'!$B$11,C189='ჯამი (HIDE)'!$B$12,C189='ჯამი (HIDE)'!$B$13,C189='ჯამი (HIDE)'!$B$14),"",G189/D189))</f>
        <v/>
      </c>
    </row>
    <row r="190" spans="1:9">
      <c r="A190" t="s">
        <v>199</v>
      </c>
      <c r="B190" s="6"/>
      <c r="C190" s="7" t="s">
        <v>7</v>
      </c>
      <c r="D190" s="14">
        <f>სულ!D478</f>
        <v>190000</v>
      </c>
      <c r="E190" s="14">
        <f>სულ!E478</f>
        <v>64532</v>
      </c>
      <c r="F190" s="14">
        <v>98991</v>
      </c>
      <c r="G190" s="14">
        <f t="shared" si="7"/>
        <v>163523</v>
      </c>
      <c r="H190" s="14">
        <f>IF(OR(C190='ჯამი (HIDE)'!$B$11,C190='ჯამი (HIDE)'!$B$12,C190='ჯამი (HIDE)'!$B$13,C190='ჯამი (HIDE)'!$B$14),"",D190-G190)</f>
        <v>26477</v>
      </c>
      <c r="I190" s="27">
        <f>IF(AND(D190=0,G190=0),"",IF(OR(C190='ჯამი (HIDE)'!$B$11,C190='ჯამი (HIDE)'!$B$12,C190='ჯამი (HIDE)'!$B$13,C190='ჯამი (HIDE)'!$B$14),"",G190/D190))</f>
        <v>0.86064736842105261</v>
      </c>
    </row>
    <row r="191" spans="1:9">
      <c r="A191" t="s">
        <v>199</v>
      </c>
      <c r="B191" s="6"/>
      <c r="C191" s="7" t="s">
        <v>8</v>
      </c>
      <c r="D191" s="14">
        <f>სულ!D479</f>
        <v>0</v>
      </c>
      <c r="E191" s="14">
        <f>სულ!E479</f>
        <v>0</v>
      </c>
      <c r="F191" s="14">
        <v>0</v>
      </c>
      <c r="G191" s="14">
        <f t="shared" si="7"/>
        <v>0</v>
      </c>
      <c r="H191" s="14">
        <f>IF(OR(C191='ჯამი (HIDE)'!$B$11,C191='ჯამი (HIDE)'!$B$12,C191='ჯამი (HIDE)'!$B$13,C191='ჯამი (HIDE)'!$B$14),"",D191-G191)</f>
        <v>0</v>
      </c>
      <c r="I191" s="27" t="str">
        <f>IF(AND(D191=0,G191=0),"",IF(OR(C191='ჯამი (HIDE)'!$B$11,C191='ჯამი (HIDE)'!$B$12,C191='ჯამი (HIDE)'!$B$13,C191='ჯამი (HIDE)'!$B$14),"",G191/D191))</f>
        <v/>
      </c>
    </row>
    <row r="192" spans="1:9">
      <c r="A192" t="s">
        <v>199</v>
      </c>
      <c r="B192" s="6"/>
      <c r="C192" s="7" t="s">
        <v>9</v>
      </c>
      <c r="D192" s="14">
        <f>სულ!D480</f>
        <v>0</v>
      </c>
      <c r="E192" s="14">
        <f>სულ!E480</f>
        <v>0</v>
      </c>
      <c r="F192" s="14">
        <v>0</v>
      </c>
      <c r="G192" s="14">
        <f t="shared" si="7"/>
        <v>0</v>
      </c>
      <c r="H192" s="14">
        <f>IF(OR(C192='ჯამი (HIDE)'!$B$11,C192='ჯამი (HIDE)'!$B$12,C192='ჯამი (HIDE)'!$B$13,C192='ჯამი (HIDE)'!$B$14),"",D192-G192)</f>
        <v>0</v>
      </c>
      <c r="I192" s="27" t="str">
        <f>IF(AND(D192=0,G192=0),"",IF(OR(C192='ჯამი (HIDE)'!$B$11,C192='ჯამი (HIDE)'!$B$12,C192='ჯამი (HIDE)'!$B$13,C192='ჯამი (HIDE)'!$B$14),"",G192/D192))</f>
        <v/>
      </c>
    </row>
    <row r="193" spans="1:9">
      <c r="A193" t="s">
        <v>199</v>
      </c>
      <c r="B193" s="6"/>
      <c r="C193" s="7" t="s">
        <v>10</v>
      </c>
      <c r="D193" s="14">
        <f>სულ!D481</f>
        <v>0</v>
      </c>
      <c r="E193" s="14">
        <f>სულ!E481</f>
        <v>0</v>
      </c>
      <c r="F193" s="14">
        <v>0</v>
      </c>
      <c r="G193" s="14">
        <f t="shared" si="7"/>
        <v>0</v>
      </c>
      <c r="H193" s="14">
        <f>IF(OR(C193='ჯამი (HIDE)'!$B$11,C193='ჯამი (HIDE)'!$B$12,C193='ჯამი (HIDE)'!$B$13,C193='ჯამი (HIDE)'!$B$14),"",D193-G193)</f>
        <v>0</v>
      </c>
      <c r="I193" s="27" t="str">
        <f>IF(AND(D193=0,G193=0),"",IF(OR(C193='ჯამი (HIDE)'!$B$11,C193='ჯამი (HIDE)'!$B$12,C193='ჯამი (HIDE)'!$B$13,C193='ჯამი (HIDE)'!$B$14),"",G193/D193))</f>
        <v/>
      </c>
    </row>
    <row r="194" spans="1:9">
      <c r="A194" t="s">
        <v>199</v>
      </c>
      <c r="B194" s="6"/>
      <c r="C194" s="7" t="s">
        <v>11</v>
      </c>
      <c r="D194" s="14">
        <f>სულ!D482</f>
        <v>0</v>
      </c>
      <c r="E194" s="14">
        <f>სულ!E482</f>
        <v>0</v>
      </c>
      <c r="F194" s="14">
        <v>0</v>
      </c>
      <c r="G194" s="14">
        <f t="shared" si="7"/>
        <v>0</v>
      </c>
      <c r="H194" s="14">
        <f>IF(OR(C194='ჯამი (HIDE)'!$B$11,C194='ჯამი (HIDE)'!$B$12,C194='ჯამი (HIDE)'!$B$13,C194='ჯამი (HIDE)'!$B$14),"",D194-G194)</f>
        <v>0</v>
      </c>
      <c r="I194" s="27" t="str">
        <f>IF(AND(D194=0,G194=0),"",IF(OR(C194='ჯამი (HIDE)'!$B$11,C194='ჯამი (HIDE)'!$B$12,C194='ჯამი (HIDE)'!$B$13,C194='ჯამი (HIDE)'!$B$14),"",G194/D194))</f>
        <v/>
      </c>
    </row>
    <row r="195" spans="1:9">
      <c r="A195" t="s">
        <v>199</v>
      </c>
      <c r="B195" s="6"/>
      <c r="C195" s="7" t="s">
        <v>12</v>
      </c>
      <c r="D195" s="14">
        <f>სულ!D483</f>
        <v>0</v>
      </c>
      <c r="E195" s="14">
        <f>სულ!E483</f>
        <v>0</v>
      </c>
      <c r="F195" s="14">
        <v>0</v>
      </c>
      <c r="G195" s="14">
        <f t="shared" si="7"/>
        <v>0</v>
      </c>
      <c r="H195" s="14">
        <f>IF(OR(C195='ჯამი (HIDE)'!$B$11,C195='ჯამი (HIDE)'!$B$12,C195='ჯამი (HIDE)'!$B$13,C195='ჯამი (HIDE)'!$B$14),"",D195-G195)</f>
        <v>0</v>
      </c>
      <c r="I195" s="27" t="str">
        <f>IF(AND(D195=0,G195=0),"",IF(OR(C195='ჯამი (HIDE)'!$B$11,C195='ჯამი (HIDE)'!$B$12,C195='ჯამი (HIDE)'!$B$13,C195='ჯამი (HIDE)'!$B$14),"",G195/D195))</f>
        <v/>
      </c>
    </row>
    <row r="196" spans="1:9">
      <c r="A196" t="s">
        <v>199</v>
      </c>
      <c r="B196" s="4"/>
      <c r="C196" s="5" t="s">
        <v>13</v>
      </c>
      <c r="D196" s="13">
        <f>სულ!D484</f>
        <v>0</v>
      </c>
      <c r="E196" s="13">
        <f>სულ!E484</f>
        <v>0</v>
      </c>
      <c r="F196" s="13">
        <v>0</v>
      </c>
      <c r="G196" s="13">
        <f t="shared" ref="G196:G259" si="15">E196+F196</f>
        <v>0</v>
      </c>
      <c r="H196" s="13">
        <f>IF(OR(C196='ჯამი (HIDE)'!$B$11,C196='ჯამი (HIDE)'!$B$12,C196='ჯამი (HIDE)'!$B$13,C196='ჯამი (HIDE)'!$B$14),"",D196-G196)</f>
        <v>0</v>
      </c>
      <c r="I196" s="26" t="str">
        <f>IF(AND(D196=0,G196=0),"",IF(OR(C196='ჯამი (HIDE)'!$B$11,C196='ჯამი (HIDE)'!$B$12,C196='ჯამი (HIDE)'!$B$13,C196='ჯამი (HIDE)'!$B$14),"",G196/D196))</f>
        <v/>
      </c>
    </row>
    <row r="197" spans="1:9">
      <c r="A197" t="s">
        <v>199</v>
      </c>
      <c r="B197" s="4"/>
      <c r="C197" s="5" t="s">
        <v>14</v>
      </c>
      <c r="D197" s="13">
        <f>სულ!D485</f>
        <v>0</v>
      </c>
      <c r="E197" s="13">
        <f>სულ!E485</f>
        <v>0</v>
      </c>
      <c r="F197" s="13">
        <v>0</v>
      </c>
      <c r="G197" s="13">
        <f t="shared" si="15"/>
        <v>0</v>
      </c>
      <c r="H197" s="13">
        <f>IF(OR(C197='ჯამი (HIDE)'!$B$11,C197='ჯამი (HIDE)'!$B$12,C197='ჯამი (HIDE)'!$B$13,C197='ჯამი (HIDE)'!$B$14),"",D197-G197)</f>
        <v>0</v>
      </c>
      <c r="I197" s="26" t="str">
        <f>IF(AND(D197=0,G197=0),"",IF(OR(C197='ჯამი (HIDE)'!$B$11,C197='ჯამი (HIDE)'!$B$12,C197='ჯამი (HIDE)'!$B$13,C197='ჯამი (HIDE)'!$B$14),"",G197/D197))</f>
        <v/>
      </c>
    </row>
    <row r="198" spans="1:9" ht="15.75" thickBot="1">
      <c r="A198" t="s">
        <v>199</v>
      </c>
      <c r="B198" s="8"/>
      <c r="C198" s="9" t="s">
        <v>15</v>
      </c>
      <c r="D198" s="15">
        <f>სულ!D486</f>
        <v>0</v>
      </c>
      <c r="E198" s="15">
        <f>სულ!E486</f>
        <v>0</v>
      </c>
      <c r="F198" s="15">
        <v>0</v>
      </c>
      <c r="G198" s="15">
        <f t="shared" si="15"/>
        <v>0</v>
      </c>
      <c r="H198" s="15">
        <f>IF(OR(C198='ჯამი (HIDE)'!$B$11,C198='ჯამი (HIDE)'!$B$12,C198='ჯამი (HIDE)'!$B$13,C198='ჯამი (HIDE)'!$B$14),"",D198-G198)</f>
        <v>0</v>
      </c>
      <c r="I198" s="28" t="str">
        <f>IF(AND(D198=0,G198=0),"",IF(OR(C198='ჯამი (HIDE)'!$B$11,C198='ჯამი (HIDE)'!$B$12,C198='ჯამი (HIDE)'!$B$13,C198='ჯამი (HIDE)'!$B$14),"",G198/D198))</f>
        <v/>
      </c>
    </row>
    <row r="199" spans="1:9" ht="31.5" customHeight="1" thickTop="1" thickBot="1">
      <c r="A199" t="str">
        <f t="shared" si="8"/>
        <v>a</v>
      </c>
      <c r="B199" s="10" t="s">
        <v>87</v>
      </c>
      <c r="C199" s="3" t="s">
        <v>88</v>
      </c>
      <c r="D199" s="3">
        <f>სულ!D487</f>
        <v>375000</v>
      </c>
      <c r="E199" s="3">
        <f>სულ!E487</f>
        <v>87972</v>
      </c>
      <c r="F199" s="3">
        <f t="shared" ref="F199" si="16">SUM(F200,F208,F209,F210)</f>
        <v>178000</v>
      </c>
      <c r="G199" s="3">
        <f t="shared" si="15"/>
        <v>265972</v>
      </c>
      <c r="H199" s="3">
        <f>IF(OR(C199='ჯამი (HIDE)'!$B$11,C199='ჯამი (HIDE)'!$B$12,C199='ჯამი (HIDE)'!$B$13,C199='ჯამი (HIDE)'!$B$14),"",D199-G199)</f>
        <v>109028</v>
      </c>
      <c r="I199" s="25">
        <f>IF(AND(D199=0,G199=0),"",IF(OR(C199='ჯამი (HIDE)'!$B$11,C199='ჯამი (HIDE)'!$B$12,C199='ჯამი (HIDE)'!$B$13,C199='ჯამი (HIDE)'!$B$14),"",G199/D199))</f>
        <v>0.7092586666666667</v>
      </c>
    </row>
    <row r="200" spans="1:9" ht="15.75" thickTop="1">
      <c r="A200" t="s">
        <v>199</v>
      </c>
      <c r="B200" s="4"/>
      <c r="C200" s="5" t="s">
        <v>5</v>
      </c>
      <c r="D200" s="13">
        <f>სულ!D488</f>
        <v>375000</v>
      </c>
      <c r="E200" s="13">
        <f>სულ!E488</f>
        <v>87972</v>
      </c>
      <c r="F200" s="13">
        <f t="shared" ref="F200" si="17">SUM(F201:F207)</f>
        <v>178000</v>
      </c>
      <c r="G200" s="13">
        <f t="shared" si="15"/>
        <v>265972</v>
      </c>
      <c r="H200" s="13">
        <f>IF(OR(C200='ჯამი (HIDE)'!$B$11,C200='ჯამი (HIDE)'!$B$12,C200='ჯამი (HIDE)'!$B$13,C200='ჯამი (HIDE)'!$B$14),"",D200-G200)</f>
        <v>109028</v>
      </c>
      <c r="I200" s="26">
        <f>IF(AND(D200=0,G200=0),"",IF(OR(C200='ჯამი (HIDE)'!$B$11,C200='ჯამი (HIDE)'!$B$12,C200='ჯამი (HIDE)'!$B$13,C200='ჯამი (HIDE)'!$B$14),"",G200/D200))</f>
        <v>0.7092586666666667</v>
      </c>
    </row>
    <row r="201" spans="1:9">
      <c r="A201" t="s">
        <v>199</v>
      </c>
      <c r="B201" s="6"/>
      <c r="C201" s="7" t="s">
        <v>6</v>
      </c>
      <c r="D201" s="14">
        <f>სულ!D489</f>
        <v>0</v>
      </c>
      <c r="E201" s="14">
        <f>სულ!E489</f>
        <v>0</v>
      </c>
      <c r="F201" s="14">
        <v>0</v>
      </c>
      <c r="G201" s="14">
        <f t="shared" si="15"/>
        <v>0</v>
      </c>
      <c r="H201" s="14">
        <f>IF(OR(C201='ჯამი (HIDE)'!$B$11,C201='ჯამი (HIDE)'!$B$12,C201='ჯამი (HIDE)'!$B$13,C201='ჯამი (HIDE)'!$B$14),"",D201-G201)</f>
        <v>0</v>
      </c>
      <c r="I201" s="27" t="str">
        <f>IF(AND(D201=0,G201=0),"",IF(OR(C201='ჯამი (HIDE)'!$B$11,C201='ჯამი (HIDE)'!$B$12,C201='ჯამი (HIDE)'!$B$13,C201='ჯამი (HIDE)'!$B$14),"",G201/D201))</f>
        <v/>
      </c>
    </row>
    <row r="202" spans="1:9">
      <c r="A202" t="s">
        <v>199</v>
      </c>
      <c r="B202" s="6"/>
      <c r="C202" s="7" t="s">
        <v>7</v>
      </c>
      <c r="D202" s="14">
        <f>სულ!D490</f>
        <v>0</v>
      </c>
      <c r="E202" s="14">
        <f>სულ!E490</f>
        <v>0</v>
      </c>
      <c r="F202" s="14">
        <v>0</v>
      </c>
      <c r="G202" s="14">
        <f t="shared" si="15"/>
        <v>0</v>
      </c>
      <c r="H202" s="14">
        <f>IF(OR(C202='ჯამი (HIDE)'!$B$11,C202='ჯამი (HIDE)'!$B$12,C202='ჯამი (HIDE)'!$B$13,C202='ჯამი (HIDE)'!$B$14),"",D202-G202)</f>
        <v>0</v>
      </c>
      <c r="I202" s="27" t="str">
        <f>IF(AND(D202=0,G202=0),"",IF(OR(C202='ჯამი (HIDE)'!$B$11,C202='ჯამი (HIDE)'!$B$12,C202='ჯამი (HIDE)'!$B$13,C202='ჯამი (HIDE)'!$B$14),"",G202/D202))</f>
        <v/>
      </c>
    </row>
    <row r="203" spans="1:9">
      <c r="A203" t="s">
        <v>199</v>
      </c>
      <c r="B203" s="6"/>
      <c r="C203" s="7" t="s">
        <v>8</v>
      </c>
      <c r="D203" s="14">
        <f>სულ!D491</f>
        <v>0</v>
      </c>
      <c r="E203" s="14">
        <f>სულ!E491</f>
        <v>0</v>
      </c>
      <c r="F203" s="14">
        <v>0</v>
      </c>
      <c r="G203" s="14">
        <f t="shared" si="15"/>
        <v>0</v>
      </c>
      <c r="H203" s="14">
        <f>IF(OR(C203='ჯამი (HIDE)'!$B$11,C203='ჯამი (HIDE)'!$B$12,C203='ჯამი (HIDE)'!$B$13,C203='ჯამი (HIDE)'!$B$14),"",D203-G203)</f>
        <v>0</v>
      </c>
      <c r="I203" s="27" t="str">
        <f>IF(AND(D203=0,G203=0),"",IF(OR(C203='ჯამი (HIDE)'!$B$11,C203='ჯამი (HIDE)'!$B$12,C203='ჯამი (HIDE)'!$B$13,C203='ჯამი (HIDE)'!$B$14),"",G203/D203))</f>
        <v/>
      </c>
    </row>
    <row r="204" spans="1:9">
      <c r="A204" t="s">
        <v>199</v>
      </c>
      <c r="B204" s="6"/>
      <c r="C204" s="7" t="s">
        <v>9</v>
      </c>
      <c r="D204" s="14">
        <f>სულ!D492</f>
        <v>0</v>
      </c>
      <c r="E204" s="14">
        <f>სულ!E492</f>
        <v>0</v>
      </c>
      <c r="F204" s="14">
        <v>0</v>
      </c>
      <c r="G204" s="14">
        <f t="shared" si="15"/>
        <v>0</v>
      </c>
      <c r="H204" s="14">
        <f>IF(OR(C204='ჯამი (HIDE)'!$B$11,C204='ჯამი (HIDE)'!$B$12,C204='ჯამი (HIDE)'!$B$13,C204='ჯამი (HIDE)'!$B$14),"",D204-G204)</f>
        <v>0</v>
      </c>
      <c r="I204" s="27" t="str">
        <f>IF(AND(D204=0,G204=0),"",IF(OR(C204='ჯამი (HIDE)'!$B$11,C204='ჯამი (HIDE)'!$B$12,C204='ჯამი (HIDE)'!$B$13,C204='ჯამი (HIDE)'!$B$14),"",G204/D204))</f>
        <v/>
      </c>
    </row>
    <row r="205" spans="1:9">
      <c r="A205" t="s">
        <v>199</v>
      </c>
      <c r="B205" s="6"/>
      <c r="C205" s="7" t="s">
        <v>10</v>
      </c>
      <c r="D205" s="14">
        <f>სულ!D493</f>
        <v>0</v>
      </c>
      <c r="E205" s="14">
        <f>სულ!E493</f>
        <v>0</v>
      </c>
      <c r="F205" s="14">
        <v>0</v>
      </c>
      <c r="G205" s="14">
        <f t="shared" si="15"/>
        <v>0</v>
      </c>
      <c r="H205" s="14">
        <f>IF(OR(C205='ჯამი (HIDE)'!$B$11,C205='ჯამი (HIDE)'!$B$12,C205='ჯამი (HIDE)'!$B$13,C205='ჯამი (HIDE)'!$B$14),"",D205-G205)</f>
        <v>0</v>
      </c>
      <c r="I205" s="27" t="str">
        <f>IF(AND(D205=0,G205=0),"",IF(OR(C205='ჯამი (HIDE)'!$B$11,C205='ჯამი (HIDE)'!$B$12,C205='ჯამი (HIDE)'!$B$13,C205='ჯამი (HIDE)'!$B$14),"",G205/D205))</f>
        <v/>
      </c>
    </row>
    <row r="206" spans="1:9">
      <c r="A206" t="s">
        <v>199</v>
      </c>
      <c r="B206" s="6"/>
      <c r="C206" s="7" t="s">
        <v>11</v>
      </c>
      <c r="D206" s="14">
        <f>სულ!D494</f>
        <v>375000</v>
      </c>
      <c r="E206" s="14">
        <f>სულ!E494</f>
        <v>87972</v>
      </c>
      <c r="F206" s="14">
        <v>178000</v>
      </c>
      <c r="G206" s="14">
        <f t="shared" si="15"/>
        <v>265972</v>
      </c>
      <c r="H206" s="14">
        <f>IF(OR(C206='ჯამი (HIDE)'!$B$11,C206='ჯამი (HIDE)'!$B$12,C206='ჯამი (HIDE)'!$B$13,C206='ჯამი (HIDE)'!$B$14),"",D206-G206)</f>
        <v>109028</v>
      </c>
      <c r="I206" s="27">
        <f>IF(AND(D206=0,G206=0),"",IF(OR(C206='ჯამი (HIDE)'!$B$11,C206='ჯამი (HIDE)'!$B$12,C206='ჯამი (HIDE)'!$B$13,C206='ჯამი (HIDE)'!$B$14),"",G206/D206))</f>
        <v>0.7092586666666667</v>
      </c>
    </row>
    <row r="207" spans="1:9">
      <c r="A207" t="s">
        <v>199</v>
      </c>
      <c r="B207" s="6"/>
      <c r="C207" s="7" t="s">
        <v>12</v>
      </c>
      <c r="D207" s="14">
        <f>სულ!D495</f>
        <v>0</v>
      </c>
      <c r="E207" s="14">
        <f>სულ!E495</f>
        <v>0</v>
      </c>
      <c r="F207" s="14">
        <v>0</v>
      </c>
      <c r="G207" s="14">
        <f t="shared" si="15"/>
        <v>0</v>
      </c>
      <c r="H207" s="14">
        <f>IF(OR(C207='ჯამი (HIDE)'!$B$11,C207='ჯამი (HIDE)'!$B$12,C207='ჯამი (HIDE)'!$B$13,C207='ჯამი (HIDE)'!$B$14),"",D207-G207)</f>
        <v>0</v>
      </c>
      <c r="I207" s="27" t="str">
        <f>IF(AND(D207=0,G207=0),"",IF(OR(C207='ჯამი (HIDE)'!$B$11,C207='ჯამი (HIDE)'!$B$12,C207='ჯამი (HIDE)'!$B$13,C207='ჯამი (HIDE)'!$B$14),"",G207/D207))</f>
        <v/>
      </c>
    </row>
    <row r="208" spans="1:9">
      <c r="A208" t="s">
        <v>199</v>
      </c>
      <c r="B208" s="4"/>
      <c r="C208" s="5" t="s">
        <v>13</v>
      </c>
      <c r="D208" s="13">
        <f>სულ!D496</f>
        <v>0</v>
      </c>
      <c r="E208" s="13">
        <f>სულ!E496</f>
        <v>0</v>
      </c>
      <c r="F208" s="13">
        <v>0</v>
      </c>
      <c r="G208" s="13">
        <f t="shared" si="15"/>
        <v>0</v>
      </c>
      <c r="H208" s="13">
        <f>IF(OR(C208='ჯამი (HIDE)'!$B$11,C208='ჯამი (HIDE)'!$B$12,C208='ჯამი (HIDE)'!$B$13,C208='ჯამი (HIDE)'!$B$14),"",D208-G208)</f>
        <v>0</v>
      </c>
      <c r="I208" s="26" t="str">
        <f>IF(AND(D208=0,G208=0),"",IF(OR(C208='ჯამი (HIDE)'!$B$11,C208='ჯამი (HIDE)'!$B$12,C208='ჯამი (HIDE)'!$B$13,C208='ჯამი (HIDE)'!$B$14),"",G208/D208))</f>
        <v/>
      </c>
    </row>
    <row r="209" spans="1:9">
      <c r="A209" t="s">
        <v>199</v>
      </c>
      <c r="B209" s="4"/>
      <c r="C209" s="5" t="s">
        <v>14</v>
      </c>
      <c r="D209" s="13">
        <f>სულ!D497</f>
        <v>0</v>
      </c>
      <c r="E209" s="13">
        <f>სულ!E497</f>
        <v>0</v>
      </c>
      <c r="F209" s="13">
        <v>0</v>
      </c>
      <c r="G209" s="13">
        <f t="shared" si="15"/>
        <v>0</v>
      </c>
      <c r="H209" s="13">
        <f>IF(OR(C209='ჯამი (HIDE)'!$B$11,C209='ჯამი (HIDE)'!$B$12,C209='ჯამი (HIDE)'!$B$13,C209='ჯამი (HIDE)'!$B$14),"",D209-G209)</f>
        <v>0</v>
      </c>
      <c r="I209" s="26" t="str">
        <f>IF(AND(D209=0,G209=0),"",IF(OR(C209='ჯამი (HIDE)'!$B$11,C209='ჯამი (HIDE)'!$B$12,C209='ჯამი (HIDE)'!$B$13,C209='ჯამი (HIDE)'!$B$14),"",G209/D209))</f>
        <v/>
      </c>
    </row>
    <row r="210" spans="1:9" ht="15.75" thickBot="1">
      <c r="A210" t="s">
        <v>199</v>
      </c>
      <c r="B210" s="8"/>
      <c r="C210" s="9" t="s">
        <v>15</v>
      </c>
      <c r="D210" s="15">
        <f>სულ!D498</f>
        <v>0</v>
      </c>
      <c r="E210" s="15">
        <f>სულ!E498</f>
        <v>0</v>
      </c>
      <c r="F210" s="15">
        <v>0</v>
      </c>
      <c r="G210" s="15">
        <f t="shared" si="15"/>
        <v>0</v>
      </c>
      <c r="H210" s="15">
        <f>IF(OR(C210='ჯამი (HIDE)'!$B$11,C210='ჯამი (HIDE)'!$B$12,C210='ჯამი (HIDE)'!$B$13,C210='ჯამი (HIDE)'!$B$14),"",D210-G210)</f>
        <v>0</v>
      </c>
      <c r="I210" s="28" t="str">
        <f>IF(AND(D210=0,G210=0),"",IF(OR(C210='ჯამი (HIDE)'!$B$11,C210='ჯამი (HIDE)'!$B$12,C210='ჯამი (HIDE)'!$B$13,C210='ჯამი (HIDE)'!$B$14),"",G210/D210))</f>
        <v/>
      </c>
    </row>
    <row r="211" spans="1:9" ht="31.5" thickTop="1" thickBot="1">
      <c r="A211" t="str">
        <f t="shared" ref="A211:A223" si="18">IF(OR(D211&lt;&gt;0,F211&lt;&gt;0,G211&lt;&gt;0,H211&lt;&gt;0,I211&lt;&gt;0,),"a","b")</f>
        <v>a</v>
      </c>
      <c r="B211" s="10" t="s">
        <v>89</v>
      </c>
      <c r="C211" s="11" t="s">
        <v>90</v>
      </c>
      <c r="D211" s="3">
        <f>სულ!D499</f>
        <v>36000</v>
      </c>
      <c r="E211" s="3">
        <f>სულ!E499</f>
        <v>16179.38</v>
      </c>
      <c r="F211" s="3">
        <f t="shared" ref="F211" si="19">SUM(F212,F220,F221,F222)</f>
        <v>9000</v>
      </c>
      <c r="G211" s="3">
        <f t="shared" si="15"/>
        <v>25179.379999999997</v>
      </c>
      <c r="H211" s="3">
        <f>IF(OR(C211='ჯამი (HIDE)'!$B$11,C211='ჯამი (HIDE)'!$B$12,C211='ჯამი (HIDE)'!$B$13,C211='ჯამი (HIDE)'!$B$14),"",D211-G211)</f>
        <v>10820.620000000003</v>
      </c>
      <c r="I211" s="25">
        <f>IF(AND(D211=0,G211=0),"",IF(OR(C211='ჯამი (HIDE)'!$B$11,C211='ჯამი (HIDE)'!$B$12,C211='ჯამი (HIDE)'!$B$13,C211='ჯამი (HIDE)'!$B$14),"",G211/D211))</f>
        <v>0.6994272222222222</v>
      </c>
    </row>
    <row r="212" spans="1:9" ht="15.75" thickTop="1">
      <c r="A212" t="s">
        <v>199</v>
      </c>
      <c r="B212" s="4"/>
      <c r="C212" s="5" t="s">
        <v>5</v>
      </c>
      <c r="D212" s="13">
        <f>სულ!D500</f>
        <v>36000</v>
      </c>
      <c r="E212" s="13">
        <f>სულ!E500</f>
        <v>16179.38</v>
      </c>
      <c r="F212" s="13">
        <f t="shared" ref="F212" si="20">SUM(F213:F219)</f>
        <v>9000</v>
      </c>
      <c r="G212" s="13">
        <f t="shared" si="15"/>
        <v>25179.379999999997</v>
      </c>
      <c r="H212" s="13">
        <f>IF(OR(C212='ჯამი (HIDE)'!$B$11,C212='ჯამი (HIDE)'!$B$12,C212='ჯამი (HIDE)'!$B$13,C212='ჯამი (HIDE)'!$B$14),"",D212-G212)</f>
        <v>10820.620000000003</v>
      </c>
      <c r="I212" s="26">
        <f>IF(AND(D212=0,G212=0),"",IF(OR(C212='ჯამი (HIDE)'!$B$11,C212='ჯამი (HIDE)'!$B$12,C212='ჯამი (HIDE)'!$B$13,C212='ჯამი (HIDE)'!$B$14),"",G212/D212))</f>
        <v>0.6994272222222222</v>
      </c>
    </row>
    <row r="213" spans="1:9">
      <c r="A213" t="s">
        <v>199</v>
      </c>
      <c r="B213" s="6"/>
      <c r="C213" s="7" t="s">
        <v>6</v>
      </c>
      <c r="D213" s="14">
        <f>სულ!D501</f>
        <v>0</v>
      </c>
      <c r="E213" s="14">
        <f>სულ!E501</f>
        <v>0</v>
      </c>
      <c r="F213" s="14">
        <v>0</v>
      </c>
      <c r="G213" s="14">
        <f t="shared" si="15"/>
        <v>0</v>
      </c>
      <c r="H213" s="14">
        <f>IF(OR(C213='ჯამი (HIDE)'!$B$11,C213='ჯამი (HIDE)'!$B$12,C213='ჯამი (HIDE)'!$B$13,C213='ჯამი (HIDE)'!$B$14),"",D213-G213)</f>
        <v>0</v>
      </c>
      <c r="I213" s="27" t="str">
        <f>IF(AND(D213=0,G213=0),"",IF(OR(C213='ჯამი (HIDE)'!$B$11,C213='ჯამი (HIDE)'!$B$12,C213='ჯამი (HIDE)'!$B$13,C213='ჯამი (HIDE)'!$B$14),"",G213/D213))</f>
        <v/>
      </c>
    </row>
    <row r="214" spans="1:9">
      <c r="A214" t="s">
        <v>199</v>
      </c>
      <c r="B214" s="6"/>
      <c r="C214" s="7" t="s">
        <v>7</v>
      </c>
      <c r="D214" s="14">
        <f>სულ!D502</f>
        <v>0</v>
      </c>
      <c r="E214" s="14">
        <f>სულ!E502</f>
        <v>0</v>
      </c>
      <c r="F214" s="14">
        <v>0</v>
      </c>
      <c r="G214" s="14">
        <f t="shared" si="15"/>
        <v>0</v>
      </c>
      <c r="H214" s="14">
        <f>IF(OR(C214='ჯამი (HIDE)'!$B$11,C214='ჯამი (HIDE)'!$B$12,C214='ჯამი (HIDE)'!$B$13,C214='ჯამი (HIDE)'!$B$14),"",D214-G214)</f>
        <v>0</v>
      </c>
      <c r="I214" s="27" t="str">
        <f>IF(AND(D214=0,G214=0),"",IF(OR(C214='ჯამი (HIDE)'!$B$11,C214='ჯამი (HIDE)'!$B$12,C214='ჯამი (HIDE)'!$B$13,C214='ჯამი (HIDE)'!$B$14),"",G214/D214))</f>
        <v/>
      </c>
    </row>
    <row r="215" spans="1:9">
      <c r="A215" t="s">
        <v>199</v>
      </c>
      <c r="B215" s="6"/>
      <c r="C215" s="7" t="s">
        <v>8</v>
      </c>
      <c r="D215" s="14">
        <f>სულ!D503</f>
        <v>0</v>
      </c>
      <c r="E215" s="14">
        <f>სულ!E503</f>
        <v>0</v>
      </c>
      <c r="F215" s="14">
        <v>0</v>
      </c>
      <c r="G215" s="14">
        <f t="shared" si="15"/>
        <v>0</v>
      </c>
      <c r="H215" s="14">
        <f>IF(OR(C215='ჯამი (HIDE)'!$B$11,C215='ჯამი (HIDE)'!$B$12,C215='ჯამი (HIDE)'!$B$13,C215='ჯამი (HIDE)'!$B$14),"",D215-G215)</f>
        <v>0</v>
      </c>
      <c r="I215" s="27" t="str">
        <f>IF(AND(D215=0,G215=0),"",IF(OR(C215='ჯამი (HIDE)'!$B$11,C215='ჯამი (HIDE)'!$B$12,C215='ჯამი (HIDE)'!$B$13,C215='ჯამი (HIDE)'!$B$14),"",G215/D215))</f>
        <v/>
      </c>
    </row>
    <row r="216" spans="1:9">
      <c r="A216" t="s">
        <v>199</v>
      </c>
      <c r="B216" s="6"/>
      <c r="C216" s="7" t="s">
        <v>9</v>
      </c>
      <c r="D216" s="14">
        <f>სულ!D504</f>
        <v>0</v>
      </c>
      <c r="E216" s="14">
        <f>სულ!E504</f>
        <v>0</v>
      </c>
      <c r="F216" s="14">
        <v>0</v>
      </c>
      <c r="G216" s="14">
        <f t="shared" si="15"/>
        <v>0</v>
      </c>
      <c r="H216" s="14">
        <f>IF(OR(C216='ჯამი (HIDE)'!$B$11,C216='ჯამი (HIDE)'!$B$12,C216='ჯამი (HIDE)'!$B$13,C216='ჯამი (HIDE)'!$B$14),"",D216-G216)</f>
        <v>0</v>
      </c>
      <c r="I216" s="27" t="str">
        <f>IF(AND(D216=0,G216=0),"",IF(OR(C216='ჯამი (HIDE)'!$B$11,C216='ჯამი (HIDE)'!$B$12,C216='ჯამი (HIDE)'!$B$13,C216='ჯამი (HIDE)'!$B$14),"",G216/D216))</f>
        <v/>
      </c>
    </row>
    <row r="217" spans="1:9">
      <c r="A217" t="s">
        <v>199</v>
      </c>
      <c r="B217" s="6"/>
      <c r="C217" s="7" t="s">
        <v>10</v>
      </c>
      <c r="D217" s="14">
        <f>სულ!D505</f>
        <v>0</v>
      </c>
      <c r="E217" s="14">
        <f>სულ!E505</f>
        <v>0</v>
      </c>
      <c r="F217" s="14">
        <v>0</v>
      </c>
      <c r="G217" s="14">
        <f t="shared" si="15"/>
        <v>0</v>
      </c>
      <c r="H217" s="14">
        <f>IF(OR(C217='ჯამი (HIDE)'!$B$11,C217='ჯამი (HIDE)'!$B$12,C217='ჯამი (HIDE)'!$B$13,C217='ჯამი (HIDE)'!$B$14),"",D217-G217)</f>
        <v>0</v>
      </c>
      <c r="I217" s="27" t="str">
        <f>IF(AND(D217=0,G217=0),"",IF(OR(C217='ჯამი (HIDE)'!$B$11,C217='ჯამი (HIDE)'!$B$12,C217='ჯამი (HIDE)'!$B$13,C217='ჯამი (HIDE)'!$B$14),"",G217/D217))</f>
        <v/>
      </c>
    </row>
    <row r="218" spans="1:9">
      <c r="A218" t="s">
        <v>199</v>
      </c>
      <c r="B218" s="6"/>
      <c r="C218" s="7" t="s">
        <v>11</v>
      </c>
      <c r="D218" s="14">
        <f>სულ!D506</f>
        <v>36000</v>
      </c>
      <c r="E218" s="14">
        <f>სულ!E506</f>
        <v>16179.38</v>
      </c>
      <c r="F218" s="14">
        <v>9000</v>
      </c>
      <c r="G218" s="14">
        <f t="shared" si="15"/>
        <v>25179.379999999997</v>
      </c>
      <c r="H218" s="14">
        <f>IF(OR(C218='ჯამი (HIDE)'!$B$11,C218='ჯამი (HIDE)'!$B$12,C218='ჯამი (HIDE)'!$B$13,C218='ჯამი (HIDE)'!$B$14),"",D218-G218)</f>
        <v>10820.620000000003</v>
      </c>
      <c r="I218" s="27">
        <f>IF(AND(D218=0,G218=0),"",IF(OR(C218='ჯამი (HIDE)'!$B$11,C218='ჯამი (HIDE)'!$B$12,C218='ჯამი (HIDE)'!$B$13,C218='ჯამი (HIDE)'!$B$14),"",G218/D218))</f>
        <v>0.6994272222222222</v>
      </c>
    </row>
    <row r="219" spans="1:9">
      <c r="A219" t="s">
        <v>199</v>
      </c>
      <c r="B219" s="6"/>
      <c r="C219" s="7" t="s">
        <v>12</v>
      </c>
      <c r="D219" s="14">
        <f>სულ!D507</f>
        <v>0</v>
      </c>
      <c r="E219" s="14">
        <f>სულ!E507</f>
        <v>0</v>
      </c>
      <c r="F219" s="14">
        <v>0</v>
      </c>
      <c r="G219" s="14">
        <f t="shared" si="15"/>
        <v>0</v>
      </c>
      <c r="H219" s="14">
        <f>IF(OR(C219='ჯამი (HIDE)'!$B$11,C219='ჯამი (HIDE)'!$B$12,C219='ჯამი (HIDE)'!$B$13,C219='ჯამი (HIDE)'!$B$14),"",D219-G219)</f>
        <v>0</v>
      </c>
      <c r="I219" s="27" t="str">
        <f>IF(AND(D219=0,G219=0),"",IF(OR(C219='ჯამი (HIDE)'!$B$11,C219='ჯამი (HIDE)'!$B$12,C219='ჯამი (HIDE)'!$B$13,C219='ჯამი (HIDE)'!$B$14),"",G219/D219))</f>
        <v/>
      </c>
    </row>
    <row r="220" spans="1:9">
      <c r="A220" t="s">
        <v>199</v>
      </c>
      <c r="B220" s="4"/>
      <c r="C220" s="5" t="s">
        <v>13</v>
      </c>
      <c r="D220" s="13">
        <f>სულ!D508</f>
        <v>0</v>
      </c>
      <c r="E220" s="13">
        <f>სულ!E508</f>
        <v>0</v>
      </c>
      <c r="F220" s="13">
        <v>0</v>
      </c>
      <c r="G220" s="13">
        <f t="shared" si="15"/>
        <v>0</v>
      </c>
      <c r="H220" s="13">
        <f>IF(OR(C220='ჯამი (HIDE)'!$B$11,C220='ჯამი (HIDE)'!$B$12,C220='ჯამი (HIDE)'!$B$13,C220='ჯამი (HIDE)'!$B$14),"",D220-G220)</f>
        <v>0</v>
      </c>
      <c r="I220" s="26" t="str">
        <f>IF(AND(D220=0,G220=0),"",IF(OR(C220='ჯამი (HIDE)'!$B$11,C220='ჯამი (HIDE)'!$B$12,C220='ჯამი (HIDE)'!$B$13,C220='ჯამი (HIDE)'!$B$14),"",G220/D220))</f>
        <v/>
      </c>
    </row>
    <row r="221" spans="1:9">
      <c r="A221" t="s">
        <v>199</v>
      </c>
      <c r="B221" s="4"/>
      <c r="C221" s="5" t="s">
        <v>14</v>
      </c>
      <c r="D221" s="13">
        <f>სულ!D509</f>
        <v>0</v>
      </c>
      <c r="E221" s="13">
        <f>სულ!E509</f>
        <v>0</v>
      </c>
      <c r="F221" s="13">
        <v>0</v>
      </c>
      <c r="G221" s="13">
        <f t="shared" si="15"/>
        <v>0</v>
      </c>
      <c r="H221" s="13">
        <f>IF(OR(C221='ჯამი (HIDE)'!$B$11,C221='ჯამი (HIDE)'!$B$12,C221='ჯამი (HIDE)'!$B$13,C221='ჯამი (HIDE)'!$B$14),"",D221-G221)</f>
        <v>0</v>
      </c>
      <c r="I221" s="26" t="str">
        <f>IF(AND(D221=0,G221=0),"",IF(OR(C221='ჯამი (HIDE)'!$B$11,C221='ჯამი (HIDE)'!$B$12,C221='ჯამი (HIDE)'!$B$13,C221='ჯამი (HIDE)'!$B$14),"",G221/D221))</f>
        <v/>
      </c>
    </row>
    <row r="222" spans="1:9" ht="15.75" thickBot="1">
      <c r="A222" t="s">
        <v>199</v>
      </c>
      <c r="B222" s="8"/>
      <c r="C222" s="9" t="s">
        <v>15</v>
      </c>
      <c r="D222" s="15">
        <f>სულ!D510</f>
        <v>0</v>
      </c>
      <c r="E222" s="15">
        <f>სულ!E510</f>
        <v>0</v>
      </c>
      <c r="F222" s="15">
        <v>0</v>
      </c>
      <c r="G222" s="15">
        <f t="shared" si="15"/>
        <v>0</v>
      </c>
      <c r="H222" s="15">
        <f>IF(OR(C222='ჯამი (HIDE)'!$B$11,C222='ჯამი (HIDE)'!$B$12,C222='ჯამი (HIDE)'!$B$13,C222='ჯამი (HIDE)'!$B$14),"",D222-G222)</f>
        <v>0</v>
      </c>
      <c r="I222" s="28" t="str">
        <f>IF(AND(D222=0,G222=0),"",IF(OR(C222='ჯამი (HIDE)'!$B$11,C222='ჯამი (HIDE)'!$B$12,C222='ჯამი (HIDE)'!$B$13,C222='ჯამი (HIDE)'!$B$14),"",G222/D222))</f>
        <v/>
      </c>
    </row>
    <row r="223" spans="1:9" ht="31.5" thickTop="1" thickBot="1">
      <c r="A223" t="str">
        <f t="shared" si="18"/>
        <v>a</v>
      </c>
      <c r="B223" s="10" t="s">
        <v>91</v>
      </c>
      <c r="C223" s="11" t="s">
        <v>92</v>
      </c>
      <c r="D223" s="3">
        <f>სულ!D511</f>
        <v>0</v>
      </c>
      <c r="E223" s="3">
        <f>სულ!E511</f>
        <v>0</v>
      </c>
      <c r="F223" s="3">
        <f t="shared" ref="F223" si="21">SUM(F224,F232,F233,F234)</f>
        <v>0</v>
      </c>
      <c r="G223" s="3">
        <f t="shared" si="15"/>
        <v>0</v>
      </c>
      <c r="H223" s="3">
        <f>IF(OR(C223='ჯამი (HIDE)'!$B$11,C223='ჯამი (HIDE)'!$B$12,C223='ჯამი (HIDE)'!$B$13,C223='ჯამი (HIDE)'!$B$14),"",D223-G223)</f>
        <v>0</v>
      </c>
      <c r="I223" s="25" t="str">
        <f>IF(AND(D223=0,G223=0),"",IF(OR(C223='ჯამი (HIDE)'!$B$11,C223='ჯამი (HIDE)'!$B$12,C223='ჯამი (HIDE)'!$B$13,C223='ჯამი (HIDE)'!$B$14),"",G223/D223))</f>
        <v/>
      </c>
    </row>
    <row r="224" spans="1:9" ht="15.75" thickTop="1">
      <c r="A224" t="s">
        <v>199</v>
      </c>
      <c r="B224" s="4"/>
      <c r="C224" s="5" t="s">
        <v>5</v>
      </c>
      <c r="D224" s="13">
        <f>სულ!D512</f>
        <v>0</v>
      </c>
      <c r="E224" s="13">
        <f>სულ!E512</f>
        <v>0</v>
      </c>
      <c r="F224" s="13">
        <f t="shared" ref="F224" si="22">SUM(F225:F231)</f>
        <v>0</v>
      </c>
      <c r="G224" s="13">
        <f t="shared" si="15"/>
        <v>0</v>
      </c>
      <c r="H224" s="13">
        <f>IF(OR(C224='ჯამი (HIDE)'!$B$11,C224='ჯამი (HIDE)'!$B$12,C224='ჯამი (HIDE)'!$B$13,C224='ჯამი (HIDE)'!$B$14),"",D224-G224)</f>
        <v>0</v>
      </c>
      <c r="I224" s="26" t="str">
        <f>IF(AND(D224=0,G224=0),"",IF(OR(C224='ჯამი (HIDE)'!$B$11,C224='ჯამი (HIDE)'!$B$12,C224='ჯამი (HIDE)'!$B$13,C224='ჯამი (HIDE)'!$B$14),"",G224/D224))</f>
        <v/>
      </c>
    </row>
    <row r="225" spans="1:9">
      <c r="A225" t="s">
        <v>199</v>
      </c>
      <c r="B225" s="6"/>
      <c r="C225" s="7" t="s">
        <v>6</v>
      </c>
      <c r="D225" s="14">
        <f>სულ!D513</f>
        <v>0</v>
      </c>
      <c r="E225" s="14">
        <f>სულ!E513</f>
        <v>0</v>
      </c>
      <c r="F225" s="14">
        <v>0</v>
      </c>
      <c r="G225" s="14">
        <f t="shared" si="15"/>
        <v>0</v>
      </c>
      <c r="H225" s="14">
        <f>IF(OR(C225='ჯამი (HIDE)'!$B$11,C225='ჯამი (HIDE)'!$B$12,C225='ჯამი (HIDE)'!$B$13,C225='ჯამი (HIDE)'!$B$14),"",D225-G225)</f>
        <v>0</v>
      </c>
      <c r="I225" s="27" t="str">
        <f>IF(AND(D225=0,G225=0),"",IF(OR(C225='ჯამი (HIDE)'!$B$11,C225='ჯამი (HIDE)'!$B$12,C225='ჯამი (HIDE)'!$B$13,C225='ჯამი (HIDE)'!$B$14),"",G225/D225))</f>
        <v/>
      </c>
    </row>
    <row r="226" spans="1:9">
      <c r="A226" t="s">
        <v>199</v>
      </c>
      <c r="B226" s="6"/>
      <c r="C226" s="7" t="s">
        <v>7</v>
      </c>
      <c r="D226" s="14">
        <f>სულ!D514</f>
        <v>0</v>
      </c>
      <c r="E226" s="14">
        <f>სულ!E514</f>
        <v>0</v>
      </c>
      <c r="F226" s="14">
        <v>0</v>
      </c>
      <c r="G226" s="14">
        <f t="shared" si="15"/>
        <v>0</v>
      </c>
      <c r="H226" s="14">
        <f>IF(OR(C226='ჯამი (HIDE)'!$B$11,C226='ჯამი (HIDE)'!$B$12,C226='ჯამი (HIDE)'!$B$13,C226='ჯამი (HIDE)'!$B$14),"",D226-G226)</f>
        <v>0</v>
      </c>
      <c r="I226" s="27" t="str">
        <f>IF(AND(D226=0,G226=0),"",IF(OR(C226='ჯამი (HIDE)'!$B$11,C226='ჯამი (HIDE)'!$B$12,C226='ჯამი (HIDE)'!$B$13,C226='ჯამი (HIDE)'!$B$14),"",G226/D226))</f>
        <v/>
      </c>
    </row>
    <row r="227" spans="1:9">
      <c r="A227" t="s">
        <v>199</v>
      </c>
      <c r="B227" s="6"/>
      <c r="C227" s="7" t="s">
        <v>8</v>
      </c>
      <c r="D227" s="14">
        <f>სულ!D515</f>
        <v>0</v>
      </c>
      <c r="E227" s="14">
        <f>სულ!E515</f>
        <v>0</v>
      </c>
      <c r="F227" s="14">
        <v>0</v>
      </c>
      <c r="G227" s="14">
        <f t="shared" si="15"/>
        <v>0</v>
      </c>
      <c r="H227" s="14">
        <f>IF(OR(C227='ჯამი (HIDE)'!$B$11,C227='ჯამი (HIDE)'!$B$12,C227='ჯამი (HIDE)'!$B$13,C227='ჯამი (HIDE)'!$B$14),"",D227-G227)</f>
        <v>0</v>
      </c>
      <c r="I227" s="27" t="str">
        <f>IF(AND(D227=0,G227=0),"",IF(OR(C227='ჯამი (HIDE)'!$B$11,C227='ჯამი (HIDE)'!$B$12,C227='ჯამი (HIDE)'!$B$13,C227='ჯამი (HIDE)'!$B$14),"",G227/D227))</f>
        <v/>
      </c>
    </row>
    <row r="228" spans="1:9">
      <c r="A228" t="s">
        <v>199</v>
      </c>
      <c r="B228" s="6"/>
      <c r="C228" s="7" t="s">
        <v>9</v>
      </c>
      <c r="D228" s="14">
        <f>სულ!D516</f>
        <v>0</v>
      </c>
      <c r="E228" s="14">
        <f>სულ!E516</f>
        <v>0</v>
      </c>
      <c r="F228" s="14">
        <v>0</v>
      </c>
      <c r="G228" s="14">
        <f t="shared" si="15"/>
        <v>0</v>
      </c>
      <c r="H228" s="14">
        <f>IF(OR(C228='ჯამი (HIDE)'!$B$11,C228='ჯამი (HIDE)'!$B$12,C228='ჯამი (HIDE)'!$B$13,C228='ჯამი (HIDE)'!$B$14),"",D228-G228)</f>
        <v>0</v>
      </c>
      <c r="I228" s="27" t="str">
        <f>IF(AND(D228=0,G228=0),"",IF(OR(C228='ჯამი (HIDE)'!$B$11,C228='ჯამი (HIDE)'!$B$12,C228='ჯამი (HIDE)'!$B$13,C228='ჯამი (HIDE)'!$B$14),"",G228/D228))</f>
        <v/>
      </c>
    </row>
    <row r="229" spans="1:9">
      <c r="A229" t="s">
        <v>199</v>
      </c>
      <c r="B229" s="6"/>
      <c r="C229" s="7" t="s">
        <v>10</v>
      </c>
      <c r="D229" s="14">
        <f>სულ!D517</f>
        <v>0</v>
      </c>
      <c r="E229" s="14">
        <f>სულ!E517</f>
        <v>0</v>
      </c>
      <c r="F229" s="14">
        <v>0</v>
      </c>
      <c r="G229" s="14">
        <f t="shared" si="15"/>
        <v>0</v>
      </c>
      <c r="H229" s="14">
        <f>IF(OR(C229='ჯამი (HIDE)'!$B$11,C229='ჯამი (HIDE)'!$B$12,C229='ჯამი (HIDE)'!$B$13,C229='ჯამი (HIDE)'!$B$14),"",D229-G229)</f>
        <v>0</v>
      </c>
      <c r="I229" s="27" t="str">
        <f>IF(AND(D229=0,G229=0),"",IF(OR(C229='ჯამი (HIDE)'!$B$11,C229='ჯამი (HIDE)'!$B$12,C229='ჯამი (HIDE)'!$B$13,C229='ჯამი (HIDE)'!$B$14),"",G229/D229))</f>
        <v/>
      </c>
    </row>
    <row r="230" spans="1:9">
      <c r="A230" t="s">
        <v>199</v>
      </c>
      <c r="B230" s="6"/>
      <c r="C230" s="7" t="s">
        <v>11</v>
      </c>
      <c r="D230" s="14">
        <f>სულ!D518</f>
        <v>0</v>
      </c>
      <c r="E230" s="14">
        <f>სულ!E518</f>
        <v>0</v>
      </c>
      <c r="F230" s="14">
        <v>0</v>
      </c>
      <c r="G230" s="14">
        <f t="shared" si="15"/>
        <v>0</v>
      </c>
      <c r="H230" s="14">
        <f>IF(OR(C230='ჯამი (HIDE)'!$B$11,C230='ჯამი (HIDE)'!$B$12,C230='ჯამი (HIDE)'!$B$13,C230='ჯამი (HIDE)'!$B$14),"",D230-G230)</f>
        <v>0</v>
      </c>
      <c r="I230" s="27" t="str">
        <f>IF(AND(D230=0,G230=0),"",IF(OR(C230='ჯამი (HIDE)'!$B$11,C230='ჯამი (HIDE)'!$B$12,C230='ჯამი (HIDE)'!$B$13,C230='ჯამი (HIDE)'!$B$14),"",G230/D230))</f>
        <v/>
      </c>
    </row>
    <row r="231" spans="1:9">
      <c r="A231" t="s">
        <v>199</v>
      </c>
      <c r="B231" s="6"/>
      <c r="C231" s="7" t="s">
        <v>12</v>
      </c>
      <c r="D231" s="14">
        <f>სულ!D519</f>
        <v>0</v>
      </c>
      <c r="E231" s="14">
        <f>სულ!E519</f>
        <v>0</v>
      </c>
      <c r="F231" s="14">
        <v>0</v>
      </c>
      <c r="G231" s="14">
        <f t="shared" si="15"/>
        <v>0</v>
      </c>
      <c r="H231" s="14">
        <f>IF(OR(C231='ჯამი (HIDE)'!$B$11,C231='ჯამი (HIDE)'!$B$12,C231='ჯამი (HIDE)'!$B$13,C231='ჯამი (HIDE)'!$B$14),"",D231-G231)</f>
        <v>0</v>
      </c>
      <c r="I231" s="27" t="str">
        <f>IF(AND(D231=0,G231=0),"",IF(OR(C231='ჯამი (HIDE)'!$B$11,C231='ჯამი (HIDE)'!$B$12,C231='ჯამი (HIDE)'!$B$13,C231='ჯამი (HIDE)'!$B$14),"",G231/D231))</f>
        <v/>
      </c>
    </row>
    <row r="232" spans="1:9">
      <c r="A232" t="s">
        <v>199</v>
      </c>
      <c r="B232" s="4"/>
      <c r="C232" s="5" t="s">
        <v>13</v>
      </c>
      <c r="D232" s="13">
        <f>სულ!D520</f>
        <v>0</v>
      </c>
      <c r="E232" s="13">
        <f>სულ!E520</f>
        <v>0</v>
      </c>
      <c r="F232" s="13">
        <v>0</v>
      </c>
      <c r="G232" s="13">
        <f t="shared" si="15"/>
        <v>0</v>
      </c>
      <c r="H232" s="13">
        <f>IF(OR(C232='ჯამი (HIDE)'!$B$11,C232='ჯამი (HIDE)'!$B$12,C232='ჯამი (HIDE)'!$B$13,C232='ჯამი (HIDE)'!$B$14),"",D232-G232)</f>
        <v>0</v>
      </c>
      <c r="I232" s="26" t="str">
        <f>IF(AND(D232=0,G232=0),"",IF(OR(C232='ჯამი (HIDE)'!$B$11,C232='ჯამი (HIDE)'!$B$12,C232='ჯამი (HIDE)'!$B$13,C232='ჯამი (HIDE)'!$B$14),"",G232/D232))</f>
        <v/>
      </c>
    </row>
    <row r="233" spans="1:9">
      <c r="A233" t="s">
        <v>199</v>
      </c>
      <c r="B233" s="4"/>
      <c r="C233" s="5" t="s">
        <v>14</v>
      </c>
      <c r="D233" s="13">
        <f>სულ!D521</f>
        <v>0</v>
      </c>
      <c r="E233" s="13">
        <f>სულ!E521</f>
        <v>0</v>
      </c>
      <c r="F233" s="13">
        <v>0</v>
      </c>
      <c r="G233" s="13">
        <f t="shared" si="15"/>
        <v>0</v>
      </c>
      <c r="H233" s="13">
        <f>IF(OR(C233='ჯამი (HIDE)'!$B$11,C233='ჯამი (HIDE)'!$B$12,C233='ჯამი (HIDE)'!$B$13,C233='ჯამი (HIDE)'!$B$14),"",D233-G233)</f>
        <v>0</v>
      </c>
      <c r="I233" s="26" t="str">
        <f>IF(AND(D233=0,G233=0),"",IF(OR(C233='ჯამი (HIDE)'!$B$11,C233='ჯამი (HIDE)'!$B$12,C233='ჯამი (HIDE)'!$B$13,C233='ჯამი (HIDE)'!$B$14),"",G233/D233))</f>
        <v/>
      </c>
    </row>
    <row r="234" spans="1:9" ht="15.75" thickBot="1">
      <c r="A234" t="s">
        <v>199</v>
      </c>
      <c r="B234" s="8"/>
      <c r="C234" s="9" t="s">
        <v>15</v>
      </c>
      <c r="D234" s="15">
        <f>სულ!D522</f>
        <v>0</v>
      </c>
      <c r="E234" s="15">
        <f>სულ!E522</f>
        <v>0</v>
      </c>
      <c r="F234" s="15">
        <v>0</v>
      </c>
      <c r="G234" s="15">
        <f t="shared" si="15"/>
        <v>0</v>
      </c>
      <c r="H234" s="15">
        <f>IF(OR(C234='ჯამი (HIDE)'!$B$11,C234='ჯამი (HIDE)'!$B$12,C234='ჯამი (HIDE)'!$B$13,C234='ჯამი (HIDE)'!$B$14),"",D234-G234)</f>
        <v>0</v>
      </c>
      <c r="I234" s="28" t="str">
        <f>IF(AND(D234=0,G234=0),"",IF(OR(C234='ჯამი (HIDE)'!$B$11,C234='ჯამი (HIDE)'!$B$12,C234='ჯამი (HIDE)'!$B$13,C234='ჯამი (HIDE)'!$B$14),"",G234/D234))</f>
        <v/>
      </c>
    </row>
    <row r="235" spans="1:9" ht="31.5" customHeight="1" thickTop="1" thickBot="1">
      <c r="A235" t="str">
        <f t="shared" ref="A235:A259" si="23">IF(OR(D235&lt;&gt;0,F235&lt;&gt;0,G235&lt;&gt;0,H235&lt;&gt;0,I235&lt;&gt;0,),"a","b")</f>
        <v>a</v>
      </c>
      <c r="B235" s="10" t="s">
        <v>95</v>
      </c>
      <c r="C235" s="11" t="s">
        <v>96</v>
      </c>
      <c r="D235" s="3">
        <f>სულ!D535</f>
        <v>161000000</v>
      </c>
      <c r="E235" s="3">
        <f>სულ!E535</f>
        <v>105833325.83</v>
      </c>
      <c r="F235" s="3">
        <f t="shared" ref="F235" si="24">SUM(F236,F244,F245,F246)</f>
        <v>55166674.5</v>
      </c>
      <c r="G235" s="3">
        <f t="shared" si="15"/>
        <v>161000000.32999998</v>
      </c>
      <c r="H235" s="3">
        <f>IF(OR(C235='ჯამი (HIDE)'!$B$11,C235='ჯამი (HIDE)'!$B$12,C235='ჯამი (HIDE)'!$B$13,C235='ჯამი (HIDE)'!$B$14),"",D235-G235)</f>
        <v>-0.32999998331069946</v>
      </c>
      <c r="I235" s="25">
        <f>IF(AND(D235=0,G235=0),"",IF(OR(C235='ჯამი (HIDE)'!$B$11,C235='ჯამი (HIDE)'!$B$12,C235='ჯამი (HIDE)'!$B$13,C235='ჯამი (HIDE)'!$B$14),"",G235/D235))</f>
        <v>1.0000000020496893</v>
      </c>
    </row>
    <row r="236" spans="1:9" ht="15.75" thickTop="1">
      <c r="A236" t="s">
        <v>199</v>
      </c>
      <c r="B236" s="4"/>
      <c r="C236" s="5" t="s">
        <v>5</v>
      </c>
      <c r="D236" s="13">
        <f>სულ!D536</f>
        <v>161000000</v>
      </c>
      <c r="E236" s="13">
        <f>სულ!E536</f>
        <v>105833325.83</v>
      </c>
      <c r="F236" s="13">
        <f t="shared" ref="F236" si="25">SUM(F237:F243)</f>
        <v>55166674.5</v>
      </c>
      <c r="G236" s="13">
        <f t="shared" si="15"/>
        <v>161000000.32999998</v>
      </c>
      <c r="H236" s="13">
        <f>IF(OR(C236='ჯამი (HIDE)'!$B$11,C236='ჯამი (HIDE)'!$B$12,C236='ჯამი (HIDE)'!$B$13,C236='ჯამი (HIDE)'!$B$14),"",D236-G236)</f>
        <v>-0.32999998331069946</v>
      </c>
      <c r="I236" s="26">
        <f>IF(AND(D236=0,G236=0),"",IF(OR(C236='ჯამი (HIDE)'!$B$11,C236='ჯამი (HIDE)'!$B$12,C236='ჯამი (HIDE)'!$B$13,C236='ჯამი (HIDE)'!$B$14),"",G236/D236))</f>
        <v>1.0000000020496893</v>
      </c>
    </row>
    <row r="237" spans="1:9">
      <c r="A237" t="s">
        <v>199</v>
      </c>
      <c r="B237" s="6"/>
      <c r="C237" s="7" t="s">
        <v>6</v>
      </c>
      <c r="D237" s="14">
        <f>სულ!D537</f>
        <v>0</v>
      </c>
      <c r="E237" s="14">
        <f>სულ!E537</f>
        <v>0</v>
      </c>
      <c r="F237" s="14">
        <v>0</v>
      </c>
      <c r="G237" s="14">
        <f t="shared" si="15"/>
        <v>0</v>
      </c>
      <c r="H237" s="14">
        <f>IF(OR(C237='ჯამი (HIDE)'!$B$11,C237='ჯამი (HIDE)'!$B$12,C237='ჯამი (HIDE)'!$B$13,C237='ჯამი (HIDE)'!$B$14),"",D237-G237)</f>
        <v>0</v>
      </c>
      <c r="I237" s="27" t="str">
        <f>IF(AND(D237=0,G237=0),"",IF(OR(C237='ჯამი (HIDE)'!$B$11,C237='ჯამი (HIDE)'!$B$12,C237='ჯამი (HIDE)'!$B$13,C237='ჯამი (HIDE)'!$B$14),"",G237/D237))</f>
        <v/>
      </c>
    </row>
    <row r="238" spans="1:9">
      <c r="A238" t="s">
        <v>199</v>
      </c>
      <c r="B238" s="6"/>
      <c r="C238" s="7" t="s">
        <v>7</v>
      </c>
      <c r="D238" s="14">
        <f>სულ!D538</f>
        <v>1000000</v>
      </c>
      <c r="E238" s="14">
        <f>სულ!E538</f>
        <v>267196.33</v>
      </c>
      <c r="F238" s="14">
        <v>732804</v>
      </c>
      <c r="G238" s="14">
        <f t="shared" si="15"/>
        <v>1000000.3300000001</v>
      </c>
      <c r="H238" s="14">
        <f>IF(OR(C238='ჯამი (HIDE)'!$B$11,C238='ჯამი (HIDE)'!$B$12,C238='ჯამი (HIDE)'!$B$13,C238='ჯამი (HIDE)'!$B$14),"",D238-G238)</f>
        <v>-0.33000000007450581</v>
      </c>
      <c r="I238" s="27">
        <f>IF(AND(D238=0,G238=0),"",IF(OR(C238='ჯამი (HIDE)'!$B$11,C238='ჯამი (HIDE)'!$B$12,C238='ჯამი (HIDE)'!$B$13,C238='ჯამი (HIDE)'!$B$14),"",G238/D238))</f>
        <v>1.00000033</v>
      </c>
    </row>
    <row r="239" spans="1:9">
      <c r="A239" t="s">
        <v>199</v>
      </c>
      <c r="B239" s="6"/>
      <c r="C239" s="7" t="s">
        <v>8</v>
      </c>
      <c r="D239" s="14">
        <f>სულ!D539</f>
        <v>0</v>
      </c>
      <c r="E239" s="14">
        <f>სულ!E539</f>
        <v>0</v>
      </c>
      <c r="F239" s="14">
        <v>0</v>
      </c>
      <c r="G239" s="14">
        <f t="shared" si="15"/>
        <v>0</v>
      </c>
      <c r="H239" s="14">
        <f>IF(OR(C239='ჯამი (HIDE)'!$B$11,C239='ჯამი (HIDE)'!$B$12,C239='ჯამი (HIDE)'!$B$13,C239='ჯამი (HIDE)'!$B$14),"",D239-G239)</f>
        <v>0</v>
      </c>
      <c r="I239" s="27" t="str">
        <f>IF(AND(D239=0,G239=0),"",IF(OR(C239='ჯამი (HIDE)'!$B$11,C239='ჯამი (HIDE)'!$B$12,C239='ჯამი (HIDE)'!$B$13,C239='ჯამი (HIDE)'!$B$14),"",G239/D239))</f>
        <v/>
      </c>
    </row>
    <row r="240" spans="1:9">
      <c r="A240" t="s">
        <v>199</v>
      </c>
      <c r="B240" s="6"/>
      <c r="C240" s="7" t="s">
        <v>9</v>
      </c>
      <c r="D240" s="14">
        <f>სულ!D540</f>
        <v>0</v>
      </c>
      <c r="E240" s="14">
        <f>სულ!E540</f>
        <v>0</v>
      </c>
      <c r="F240" s="14">
        <v>0</v>
      </c>
      <c r="G240" s="14">
        <f t="shared" si="15"/>
        <v>0</v>
      </c>
      <c r="H240" s="14">
        <f>IF(OR(C240='ჯამი (HIDE)'!$B$11,C240='ჯამი (HIDE)'!$B$12,C240='ჯამი (HIDE)'!$B$13,C240='ჯამი (HIDE)'!$B$14),"",D240-G240)</f>
        <v>0</v>
      </c>
      <c r="I240" s="27" t="str">
        <f>IF(AND(D240=0,G240=0),"",IF(OR(C240='ჯამი (HIDE)'!$B$11,C240='ჯამი (HIDE)'!$B$12,C240='ჯამი (HIDE)'!$B$13,C240='ჯამი (HIDE)'!$B$14),"",G240/D240))</f>
        <v/>
      </c>
    </row>
    <row r="241" spans="1:9">
      <c r="A241" t="s">
        <v>199</v>
      </c>
      <c r="B241" s="6"/>
      <c r="C241" s="7" t="s">
        <v>10</v>
      </c>
      <c r="D241" s="14">
        <f>სულ!D541</f>
        <v>0</v>
      </c>
      <c r="E241" s="14">
        <f>სულ!E541</f>
        <v>0</v>
      </c>
      <c r="F241" s="14">
        <v>0</v>
      </c>
      <c r="G241" s="14">
        <f t="shared" si="15"/>
        <v>0</v>
      </c>
      <c r="H241" s="14">
        <f>IF(OR(C241='ჯამი (HIDE)'!$B$11,C241='ჯამი (HIDE)'!$B$12,C241='ჯამი (HIDE)'!$B$13,C241='ჯამი (HIDE)'!$B$14),"",D241-G241)</f>
        <v>0</v>
      </c>
      <c r="I241" s="27" t="str">
        <f>IF(AND(D241=0,G241=0),"",IF(OR(C241='ჯამი (HIDE)'!$B$11,C241='ჯამი (HIDE)'!$B$12,C241='ჯამი (HIDE)'!$B$13,C241='ჯამი (HIDE)'!$B$14),"",G241/D241))</f>
        <v/>
      </c>
    </row>
    <row r="242" spans="1:9">
      <c r="A242" t="s">
        <v>199</v>
      </c>
      <c r="B242" s="6"/>
      <c r="C242" s="7" t="s">
        <v>11</v>
      </c>
      <c r="D242" s="14">
        <f>სულ!D542</f>
        <v>160000000</v>
      </c>
      <c r="E242" s="14">
        <f>სულ!E542</f>
        <v>105566129.5</v>
      </c>
      <c r="F242" s="14">
        <f>57514000-3080129.5</f>
        <v>54433870.5</v>
      </c>
      <c r="G242" s="14">
        <f t="shared" si="15"/>
        <v>160000000</v>
      </c>
      <c r="H242" s="14">
        <f>IF(OR(C242='ჯამი (HIDE)'!$B$11,C242='ჯამი (HIDE)'!$B$12,C242='ჯამი (HIDE)'!$B$13,C242='ჯამი (HIDE)'!$B$14),"",D242-G242)</f>
        <v>0</v>
      </c>
      <c r="I242" s="27">
        <f>IF(AND(D242=0,G242=0),"",IF(OR(C242='ჯამი (HIDE)'!$B$11,C242='ჯამი (HIDE)'!$B$12,C242='ჯამი (HIDE)'!$B$13,C242='ჯამი (HIDE)'!$B$14),"",G242/D242))</f>
        <v>1</v>
      </c>
    </row>
    <row r="243" spans="1:9">
      <c r="A243" t="s">
        <v>199</v>
      </c>
      <c r="B243" s="6"/>
      <c r="C243" s="7" t="s">
        <v>12</v>
      </c>
      <c r="D243" s="14">
        <f>სულ!D543</f>
        <v>0</v>
      </c>
      <c r="E243" s="14">
        <f>სულ!E543</f>
        <v>0</v>
      </c>
      <c r="F243" s="14">
        <v>0</v>
      </c>
      <c r="G243" s="14">
        <f t="shared" si="15"/>
        <v>0</v>
      </c>
      <c r="H243" s="14">
        <f>IF(OR(C243='ჯამი (HIDE)'!$B$11,C243='ჯამი (HIDE)'!$B$12,C243='ჯამი (HIDE)'!$B$13,C243='ჯამი (HIDE)'!$B$14),"",D243-G243)</f>
        <v>0</v>
      </c>
      <c r="I243" s="27" t="str">
        <f>IF(AND(D243=0,G243=0),"",IF(OR(C243='ჯამი (HIDE)'!$B$11,C243='ჯამი (HIDE)'!$B$12,C243='ჯამი (HIDE)'!$B$13,C243='ჯამი (HIDE)'!$B$14),"",G243/D243))</f>
        <v/>
      </c>
    </row>
    <row r="244" spans="1:9">
      <c r="A244" t="s">
        <v>199</v>
      </c>
      <c r="B244" s="4"/>
      <c r="C244" s="5" t="s">
        <v>13</v>
      </c>
      <c r="D244" s="13">
        <f>სულ!D544</f>
        <v>0</v>
      </c>
      <c r="E244" s="13">
        <f>სულ!E544</f>
        <v>0</v>
      </c>
      <c r="F244" s="13">
        <v>0</v>
      </c>
      <c r="G244" s="13">
        <f t="shared" si="15"/>
        <v>0</v>
      </c>
      <c r="H244" s="13">
        <f>IF(OR(C244='ჯამი (HIDE)'!$B$11,C244='ჯამი (HIDE)'!$B$12,C244='ჯამი (HIDE)'!$B$13,C244='ჯამი (HIDE)'!$B$14),"",D244-G244)</f>
        <v>0</v>
      </c>
      <c r="I244" s="26" t="str">
        <f>IF(AND(D244=0,G244=0),"",IF(OR(C244='ჯამი (HIDE)'!$B$11,C244='ჯამი (HIDE)'!$B$12,C244='ჯამი (HIDE)'!$B$13,C244='ჯამი (HIDE)'!$B$14),"",G244/D244))</f>
        <v/>
      </c>
    </row>
    <row r="245" spans="1:9">
      <c r="A245" t="s">
        <v>199</v>
      </c>
      <c r="B245" s="4"/>
      <c r="C245" s="5" t="s">
        <v>14</v>
      </c>
      <c r="D245" s="13">
        <f>სულ!D545</f>
        <v>0</v>
      </c>
      <c r="E245" s="13">
        <f>სულ!E545</f>
        <v>0</v>
      </c>
      <c r="F245" s="13">
        <v>0</v>
      </c>
      <c r="G245" s="13">
        <f t="shared" si="15"/>
        <v>0</v>
      </c>
      <c r="H245" s="13">
        <f>IF(OR(C245='ჯამი (HIDE)'!$B$11,C245='ჯამი (HIDE)'!$B$12,C245='ჯამი (HIDE)'!$B$13,C245='ჯამი (HIDE)'!$B$14),"",D245-G245)</f>
        <v>0</v>
      </c>
      <c r="I245" s="26" t="str">
        <f>IF(AND(D245=0,G245=0),"",IF(OR(C245='ჯამი (HIDE)'!$B$11,C245='ჯამი (HIDE)'!$B$12,C245='ჯამი (HIDE)'!$B$13,C245='ჯამი (HIDE)'!$B$14),"",G245/D245))</f>
        <v/>
      </c>
    </row>
    <row r="246" spans="1:9" ht="15.75" thickBot="1">
      <c r="A246" t="s">
        <v>199</v>
      </c>
      <c r="B246" s="8"/>
      <c r="C246" s="9" t="s">
        <v>15</v>
      </c>
      <c r="D246" s="15">
        <f>სულ!D546</f>
        <v>0</v>
      </c>
      <c r="E246" s="15">
        <f>სულ!E546</f>
        <v>0</v>
      </c>
      <c r="F246" s="15">
        <v>0</v>
      </c>
      <c r="G246" s="15">
        <f t="shared" si="15"/>
        <v>0</v>
      </c>
      <c r="H246" s="15">
        <f>IF(OR(C246='ჯამი (HIDE)'!$B$11,C246='ჯამი (HIDE)'!$B$12,C246='ჯამი (HIDE)'!$B$13,C246='ჯამი (HIDE)'!$B$14),"",D246-G246)</f>
        <v>0</v>
      </c>
      <c r="I246" s="28" t="str">
        <f>IF(AND(D246=0,G246=0),"",IF(OR(C246='ჯამი (HIDE)'!$B$11,C246='ჯამი (HIDE)'!$B$12,C246='ჯამი (HIDE)'!$B$13,C246='ჯამი (HIDE)'!$B$14),"",G246/D246))</f>
        <v/>
      </c>
    </row>
    <row r="247" spans="1:9" ht="31.5" customHeight="1" thickTop="1" thickBot="1">
      <c r="A247" t="str">
        <f t="shared" si="23"/>
        <v>a</v>
      </c>
      <c r="B247" s="10" t="s">
        <v>109</v>
      </c>
      <c r="C247" s="11" t="s">
        <v>110</v>
      </c>
      <c r="D247" s="3">
        <f>სულ!D619</f>
        <v>1800000</v>
      </c>
      <c r="E247" s="3">
        <f>სულ!E619</f>
        <v>1207672.99</v>
      </c>
      <c r="F247" s="3">
        <f>SUM(F259)</f>
        <v>1014327.01</v>
      </c>
      <c r="G247" s="3">
        <f t="shared" si="15"/>
        <v>2222000</v>
      </c>
      <c r="H247" s="3">
        <f>IF(OR(C247='ჯამი (HIDE)'!$B$11,C247='ჯამი (HIDE)'!$B$12,C247='ჯამი (HIDE)'!$B$13,C247='ჯამი (HIDE)'!$B$14),"",D247-G247)</f>
        <v>-422000</v>
      </c>
      <c r="I247" s="25">
        <f>IF(AND(D247=0,G247=0),"",IF(OR(C247='ჯამი (HIDE)'!$B$11,C247='ჯამი (HIDE)'!$B$12,C247='ჯამი (HIDE)'!$B$13,C247='ჯამი (HIDE)'!$B$14),"",G247/D247))</f>
        <v>1.2344444444444445</v>
      </c>
    </row>
    <row r="248" spans="1:9" ht="15.75" thickTop="1">
      <c r="A248" t="s">
        <v>199</v>
      </c>
      <c r="B248" s="4"/>
      <c r="C248" s="5" t="s">
        <v>5</v>
      </c>
      <c r="D248" s="13">
        <f>სულ!D620</f>
        <v>1800000</v>
      </c>
      <c r="E248" s="13">
        <f>სულ!E620</f>
        <v>1207672.99</v>
      </c>
      <c r="F248" s="13">
        <f t="shared" ref="F248:F258" si="26">SUM(F260)</f>
        <v>1014327.01</v>
      </c>
      <c r="G248" s="13">
        <f t="shared" si="15"/>
        <v>2222000</v>
      </c>
      <c r="H248" s="13">
        <f>IF(OR(C248='ჯამი (HIDE)'!$B$11,C248='ჯამი (HIDE)'!$B$12,C248='ჯამი (HIDE)'!$B$13,C248='ჯამი (HIDE)'!$B$14),"",D248-G248)</f>
        <v>-422000</v>
      </c>
      <c r="I248" s="26">
        <f>IF(AND(D248=0,G248=0),"",IF(OR(C248='ჯამი (HIDE)'!$B$11,C248='ჯამი (HIDE)'!$B$12,C248='ჯამი (HIDE)'!$B$13,C248='ჯამი (HIDE)'!$B$14),"",G248/D248))</f>
        <v>1.2344444444444445</v>
      </c>
    </row>
    <row r="249" spans="1:9">
      <c r="A249" t="s">
        <v>199</v>
      </c>
      <c r="B249" s="6"/>
      <c r="C249" s="7" t="s">
        <v>6</v>
      </c>
      <c r="D249" s="14">
        <f>სულ!D621</f>
        <v>0</v>
      </c>
      <c r="E249" s="14">
        <f>სულ!E621</f>
        <v>0</v>
      </c>
      <c r="F249" s="14">
        <f t="shared" si="26"/>
        <v>0</v>
      </c>
      <c r="G249" s="14">
        <f t="shared" si="15"/>
        <v>0</v>
      </c>
      <c r="H249" s="14">
        <f>IF(OR(C249='ჯამი (HIDE)'!$B$11,C249='ჯამი (HIDE)'!$B$12,C249='ჯამი (HIDE)'!$B$13,C249='ჯამი (HIDE)'!$B$14),"",D249-G249)</f>
        <v>0</v>
      </c>
      <c r="I249" s="27" t="str">
        <f>IF(AND(D249=0,G249=0),"",IF(OR(C249='ჯამი (HIDE)'!$B$11,C249='ჯამი (HIDE)'!$B$12,C249='ჯამი (HIDE)'!$B$13,C249='ჯამი (HIDE)'!$B$14),"",G249/D249))</f>
        <v/>
      </c>
    </row>
    <row r="250" spans="1:9">
      <c r="A250" t="s">
        <v>199</v>
      </c>
      <c r="B250" s="6"/>
      <c r="C250" s="7" t="s">
        <v>7</v>
      </c>
      <c r="D250" s="14">
        <f>სულ!D622</f>
        <v>0</v>
      </c>
      <c r="E250" s="14">
        <f>სულ!E622</f>
        <v>0</v>
      </c>
      <c r="F250" s="14">
        <f t="shared" si="26"/>
        <v>0</v>
      </c>
      <c r="G250" s="14">
        <f t="shared" si="15"/>
        <v>0</v>
      </c>
      <c r="H250" s="14">
        <f>IF(OR(C250='ჯამი (HIDE)'!$B$11,C250='ჯამი (HIDE)'!$B$12,C250='ჯამი (HIDE)'!$B$13,C250='ჯამი (HIDE)'!$B$14),"",D250-G250)</f>
        <v>0</v>
      </c>
      <c r="I250" s="27" t="str">
        <f>IF(AND(D250=0,G250=0),"",IF(OR(C250='ჯამი (HIDE)'!$B$11,C250='ჯამი (HIDE)'!$B$12,C250='ჯამი (HIDE)'!$B$13,C250='ჯამი (HIDE)'!$B$14),"",G250/D250))</f>
        <v/>
      </c>
    </row>
    <row r="251" spans="1:9">
      <c r="A251" t="s">
        <v>199</v>
      </c>
      <c r="B251" s="6"/>
      <c r="C251" s="7" t="s">
        <v>8</v>
      </c>
      <c r="D251" s="14">
        <f>სულ!D623</f>
        <v>0</v>
      </c>
      <c r="E251" s="14">
        <f>სულ!E623</f>
        <v>0</v>
      </c>
      <c r="F251" s="14">
        <f t="shared" si="26"/>
        <v>0</v>
      </c>
      <c r="G251" s="14">
        <f t="shared" si="15"/>
        <v>0</v>
      </c>
      <c r="H251" s="14">
        <f>IF(OR(C251='ჯამი (HIDE)'!$B$11,C251='ჯამი (HIDE)'!$B$12,C251='ჯამი (HIDE)'!$B$13,C251='ჯამი (HIDE)'!$B$14),"",D251-G251)</f>
        <v>0</v>
      </c>
      <c r="I251" s="27" t="str">
        <f>IF(AND(D251=0,G251=0),"",IF(OR(C251='ჯამი (HIDE)'!$B$11,C251='ჯამი (HIDE)'!$B$12,C251='ჯამი (HIDE)'!$B$13,C251='ჯამი (HIDE)'!$B$14),"",G251/D251))</f>
        <v/>
      </c>
    </row>
    <row r="252" spans="1:9">
      <c r="A252" t="s">
        <v>199</v>
      </c>
      <c r="B252" s="6"/>
      <c r="C252" s="7" t="s">
        <v>9</v>
      </c>
      <c r="D252" s="14">
        <f>სულ!D624</f>
        <v>0</v>
      </c>
      <c r="E252" s="14">
        <f>სულ!E624</f>
        <v>0</v>
      </c>
      <c r="F252" s="14">
        <f t="shared" si="26"/>
        <v>0</v>
      </c>
      <c r="G252" s="14">
        <f t="shared" si="15"/>
        <v>0</v>
      </c>
      <c r="H252" s="14">
        <f>IF(OR(C252='ჯამი (HIDE)'!$B$11,C252='ჯამი (HIDE)'!$B$12,C252='ჯამი (HIDE)'!$B$13,C252='ჯამი (HIDE)'!$B$14),"",D252-G252)</f>
        <v>0</v>
      </c>
      <c r="I252" s="27" t="str">
        <f>IF(AND(D252=0,G252=0),"",IF(OR(C252='ჯამი (HIDE)'!$B$11,C252='ჯამი (HIDE)'!$B$12,C252='ჯამი (HIDE)'!$B$13,C252='ჯამი (HIDE)'!$B$14),"",G252/D252))</f>
        <v/>
      </c>
    </row>
    <row r="253" spans="1:9">
      <c r="A253" t="s">
        <v>199</v>
      </c>
      <c r="B253" s="6"/>
      <c r="C253" s="7" t="s">
        <v>10</v>
      </c>
      <c r="D253" s="14">
        <f>სულ!D625</f>
        <v>0</v>
      </c>
      <c r="E253" s="14">
        <f>სულ!E625</f>
        <v>0</v>
      </c>
      <c r="F253" s="14">
        <f t="shared" si="26"/>
        <v>0</v>
      </c>
      <c r="G253" s="14">
        <f t="shared" si="15"/>
        <v>0</v>
      </c>
      <c r="H253" s="14">
        <f>IF(OR(C253='ჯამი (HIDE)'!$B$11,C253='ჯამი (HIDE)'!$B$12,C253='ჯამი (HIDE)'!$B$13,C253='ჯამი (HIDE)'!$B$14),"",D253-G253)</f>
        <v>0</v>
      </c>
      <c r="I253" s="27" t="str">
        <f>IF(AND(D253=0,G253=0),"",IF(OR(C253='ჯამი (HIDE)'!$B$11,C253='ჯამი (HIDE)'!$B$12,C253='ჯამი (HIDE)'!$B$13,C253='ჯამი (HIDE)'!$B$14),"",G253/D253))</f>
        <v/>
      </c>
    </row>
    <row r="254" spans="1:9">
      <c r="A254" t="s">
        <v>199</v>
      </c>
      <c r="B254" s="6"/>
      <c r="C254" s="7" t="s">
        <v>11</v>
      </c>
      <c r="D254" s="14">
        <f>სულ!D626</f>
        <v>1800000</v>
      </c>
      <c r="E254" s="14">
        <f>სულ!E626</f>
        <v>1207672.99</v>
      </c>
      <c r="F254" s="14">
        <f t="shared" si="26"/>
        <v>1014327.01</v>
      </c>
      <c r="G254" s="14">
        <f t="shared" si="15"/>
        <v>2222000</v>
      </c>
      <c r="H254" s="14">
        <f>IF(OR(C254='ჯამი (HIDE)'!$B$11,C254='ჯამი (HIDE)'!$B$12,C254='ჯამი (HIDE)'!$B$13,C254='ჯამი (HIDE)'!$B$14),"",D254-G254)</f>
        <v>-422000</v>
      </c>
      <c r="I254" s="27">
        <f>IF(AND(D254=0,G254=0),"",IF(OR(C254='ჯამი (HIDE)'!$B$11,C254='ჯამი (HIDE)'!$B$12,C254='ჯამი (HIDE)'!$B$13,C254='ჯამი (HIDE)'!$B$14),"",G254/D254))</f>
        <v>1.2344444444444445</v>
      </c>
    </row>
    <row r="255" spans="1:9">
      <c r="A255" t="s">
        <v>199</v>
      </c>
      <c r="B255" s="6"/>
      <c r="C255" s="7" t="s">
        <v>12</v>
      </c>
      <c r="D255" s="14">
        <f>სულ!D627</f>
        <v>0</v>
      </c>
      <c r="E255" s="14">
        <f>სულ!E627</f>
        <v>0</v>
      </c>
      <c r="F255" s="14">
        <f t="shared" si="26"/>
        <v>0</v>
      </c>
      <c r="G255" s="14">
        <f t="shared" si="15"/>
        <v>0</v>
      </c>
      <c r="H255" s="14">
        <f>IF(OR(C255='ჯამი (HIDE)'!$B$11,C255='ჯამი (HIDE)'!$B$12,C255='ჯამი (HIDE)'!$B$13,C255='ჯამი (HIDE)'!$B$14),"",D255-G255)</f>
        <v>0</v>
      </c>
      <c r="I255" s="27" t="str">
        <f>IF(AND(D255=0,G255=0),"",IF(OR(C255='ჯამი (HIDE)'!$B$11,C255='ჯამი (HIDE)'!$B$12,C255='ჯამი (HIDE)'!$B$13,C255='ჯამი (HIDE)'!$B$14),"",G255/D255))</f>
        <v/>
      </c>
    </row>
    <row r="256" spans="1:9">
      <c r="A256" t="s">
        <v>199</v>
      </c>
      <c r="B256" s="4"/>
      <c r="C256" s="5" t="s">
        <v>13</v>
      </c>
      <c r="D256" s="13">
        <f>სულ!D628</f>
        <v>0</v>
      </c>
      <c r="E256" s="13">
        <f>სულ!E628</f>
        <v>0</v>
      </c>
      <c r="F256" s="13">
        <f t="shared" si="26"/>
        <v>0</v>
      </c>
      <c r="G256" s="13">
        <f t="shared" si="15"/>
        <v>0</v>
      </c>
      <c r="H256" s="13">
        <f>IF(OR(C256='ჯამი (HIDE)'!$B$11,C256='ჯამი (HIDE)'!$B$12,C256='ჯამი (HIDE)'!$B$13,C256='ჯამი (HIDE)'!$B$14),"",D256-G256)</f>
        <v>0</v>
      </c>
      <c r="I256" s="26" t="str">
        <f>IF(AND(D256=0,G256=0),"",IF(OR(C256='ჯამი (HIDE)'!$B$11,C256='ჯამი (HIDE)'!$B$12,C256='ჯამი (HIDE)'!$B$13,C256='ჯამი (HIDE)'!$B$14),"",G256/D256))</f>
        <v/>
      </c>
    </row>
    <row r="257" spans="1:9">
      <c r="A257" t="s">
        <v>199</v>
      </c>
      <c r="B257" s="4"/>
      <c r="C257" s="5" t="s">
        <v>14</v>
      </c>
      <c r="D257" s="13">
        <f>სულ!D629</f>
        <v>0</v>
      </c>
      <c r="E257" s="13">
        <f>სულ!E629</f>
        <v>0</v>
      </c>
      <c r="F257" s="13">
        <f t="shared" si="26"/>
        <v>0</v>
      </c>
      <c r="G257" s="13">
        <f t="shared" si="15"/>
        <v>0</v>
      </c>
      <c r="H257" s="13">
        <f>IF(OR(C257='ჯამი (HIDE)'!$B$11,C257='ჯამი (HIDE)'!$B$12,C257='ჯამი (HIDE)'!$B$13,C257='ჯამი (HIDE)'!$B$14),"",D257-G257)</f>
        <v>0</v>
      </c>
      <c r="I257" s="26" t="str">
        <f>IF(AND(D257=0,G257=0),"",IF(OR(C257='ჯამი (HIDE)'!$B$11,C257='ჯამი (HIDE)'!$B$12,C257='ჯამი (HIDE)'!$B$13,C257='ჯამი (HIDE)'!$B$14),"",G257/D257))</f>
        <v/>
      </c>
    </row>
    <row r="258" spans="1:9" ht="15.75" thickBot="1">
      <c r="A258" t="s">
        <v>199</v>
      </c>
      <c r="B258" s="8"/>
      <c r="C258" s="9" t="s">
        <v>15</v>
      </c>
      <c r="D258" s="15">
        <f>სულ!D630</f>
        <v>0</v>
      </c>
      <c r="E258" s="15">
        <f>სულ!E630</f>
        <v>0</v>
      </c>
      <c r="F258" s="15">
        <f t="shared" si="26"/>
        <v>0</v>
      </c>
      <c r="G258" s="15">
        <f t="shared" si="15"/>
        <v>0</v>
      </c>
      <c r="H258" s="15">
        <f>IF(OR(C258='ჯამი (HIDE)'!$B$11,C258='ჯამი (HIDE)'!$B$12,C258='ჯამი (HIDE)'!$B$13,C258='ჯამი (HIDE)'!$B$14),"",D258-G258)</f>
        <v>0</v>
      </c>
      <c r="I258" s="28" t="str">
        <f>IF(AND(D258=0,G258=0),"",IF(OR(C258='ჯამი (HIDE)'!$B$11,C258='ჯამი (HIDE)'!$B$12,C258='ჯამი (HIDE)'!$B$13,C258='ჯამი (HIDE)'!$B$14),"",G258/D258))</f>
        <v/>
      </c>
    </row>
    <row r="259" spans="1:9" ht="31.5" customHeight="1" thickTop="1" thickBot="1">
      <c r="A259" t="str">
        <f t="shared" si="23"/>
        <v>a</v>
      </c>
      <c r="B259" s="10" t="s">
        <v>111</v>
      </c>
      <c r="C259" s="11" t="s">
        <v>110</v>
      </c>
      <c r="D259" s="3">
        <f>სულ!D631</f>
        <v>1800000</v>
      </c>
      <c r="E259" s="3">
        <f>სულ!E631</f>
        <v>1207672.99</v>
      </c>
      <c r="F259" s="3">
        <f t="shared" ref="F259" si="27">SUM(F260,F268,F269,F270)</f>
        <v>1014327.01</v>
      </c>
      <c r="G259" s="3">
        <f t="shared" si="15"/>
        <v>2222000</v>
      </c>
      <c r="H259" s="3">
        <f>IF(OR(C259='ჯამი (HIDE)'!$B$11,C259='ჯამი (HIDE)'!$B$12,C259='ჯამი (HIDE)'!$B$13,C259='ჯამი (HIDE)'!$B$14),"",D259-G259)</f>
        <v>-422000</v>
      </c>
      <c r="I259" s="25">
        <f>IF(AND(D259=0,G259=0),"",IF(OR(C259='ჯამი (HIDE)'!$B$11,C259='ჯამი (HIDE)'!$B$12,C259='ჯამი (HIDE)'!$B$13,C259='ჯამი (HIDE)'!$B$14),"",G259/D259))</f>
        <v>1.2344444444444445</v>
      </c>
    </row>
    <row r="260" spans="1:9" ht="15.75" thickTop="1">
      <c r="A260" t="s">
        <v>199</v>
      </c>
      <c r="B260" s="4"/>
      <c r="C260" s="5" t="s">
        <v>5</v>
      </c>
      <c r="D260" s="13">
        <f>სულ!D632</f>
        <v>1800000</v>
      </c>
      <c r="E260" s="13">
        <f>სულ!E632</f>
        <v>1207672.99</v>
      </c>
      <c r="F260" s="13">
        <f t="shared" ref="F260" si="28">SUM(F261:F267)</f>
        <v>1014327.01</v>
      </c>
      <c r="G260" s="13">
        <f t="shared" ref="G260:G323" si="29">E260+F260</f>
        <v>2222000</v>
      </c>
      <c r="H260" s="13">
        <f>IF(OR(C260='ჯამი (HIDE)'!$B$11,C260='ჯამი (HIDE)'!$B$12,C260='ჯამი (HIDE)'!$B$13,C260='ჯამი (HIDE)'!$B$14),"",D260-G260)</f>
        <v>-422000</v>
      </c>
      <c r="I260" s="26">
        <f>IF(AND(D260=0,G260=0),"",IF(OR(C260='ჯამი (HIDE)'!$B$11,C260='ჯამი (HIDE)'!$B$12,C260='ჯამი (HIDE)'!$B$13,C260='ჯამი (HIDE)'!$B$14),"",G260/D260))</f>
        <v>1.2344444444444445</v>
      </c>
    </row>
    <row r="261" spans="1:9">
      <c r="A261" t="s">
        <v>199</v>
      </c>
      <c r="B261" s="6"/>
      <c r="C261" s="7" t="s">
        <v>6</v>
      </c>
      <c r="D261" s="14">
        <f>სულ!D633</f>
        <v>0</v>
      </c>
      <c r="E261" s="14">
        <f>სულ!E633</f>
        <v>0</v>
      </c>
      <c r="F261" s="14">
        <v>0</v>
      </c>
      <c r="G261" s="14">
        <f t="shared" si="29"/>
        <v>0</v>
      </c>
      <c r="H261" s="14">
        <f>IF(OR(C261='ჯამი (HIDE)'!$B$11,C261='ჯამი (HIDE)'!$B$12,C261='ჯამი (HIDE)'!$B$13,C261='ჯამი (HIDE)'!$B$14),"",D261-G261)</f>
        <v>0</v>
      </c>
      <c r="I261" s="27" t="str">
        <f>IF(AND(D261=0,G261=0),"",IF(OR(C261='ჯამი (HIDE)'!$B$11,C261='ჯამი (HIDE)'!$B$12,C261='ჯამი (HIDE)'!$B$13,C261='ჯამი (HIDE)'!$B$14),"",G261/D261))</f>
        <v/>
      </c>
    </row>
    <row r="262" spans="1:9">
      <c r="A262" t="s">
        <v>199</v>
      </c>
      <c r="B262" s="6"/>
      <c r="C262" s="7" t="s">
        <v>7</v>
      </c>
      <c r="D262" s="14">
        <f>სულ!D634</f>
        <v>0</v>
      </c>
      <c r="E262" s="14">
        <f>სულ!E634</f>
        <v>0</v>
      </c>
      <c r="F262" s="14">
        <v>0</v>
      </c>
      <c r="G262" s="14">
        <f t="shared" si="29"/>
        <v>0</v>
      </c>
      <c r="H262" s="14">
        <f>IF(OR(C262='ჯამი (HIDE)'!$B$11,C262='ჯამი (HIDE)'!$B$12,C262='ჯამი (HIDE)'!$B$13,C262='ჯამი (HIDE)'!$B$14),"",D262-G262)</f>
        <v>0</v>
      </c>
      <c r="I262" s="27" t="str">
        <f>IF(AND(D262=0,G262=0),"",IF(OR(C262='ჯამი (HIDE)'!$B$11,C262='ჯამი (HIDE)'!$B$12,C262='ჯამი (HIDE)'!$B$13,C262='ჯამი (HIDE)'!$B$14),"",G262/D262))</f>
        <v/>
      </c>
    </row>
    <row r="263" spans="1:9">
      <c r="A263" t="s">
        <v>199</v>
      </c>
      <c r="B263" s="6"/>
      <c r="C263" s="7" t="s">
        <v>8</v>
      </c>
      <c r="D263" s="14">
        <f>სულ!D635</f>
        <v>0</v>
      </c>
      <c r="E263" s="14">
        <f>სულ!E635</f>
        <v>0</v>
      </c>
      <c r="F263" s="14">
        <v>0</v>
      </c>
      <c r="G263" s="14">
        <f t="shared" si="29"/>
        <v>0</v>
      </c>
      <c r="H263" s="14">
        <f>IF(OR(C263='ჯამი (HIDE)'!$B$11,C263='ჯამი (HIDE)'!$B$12,C263='ჯამი (HIDE)'!$B$13,C263='ჯამი (HIDE)'!$B$14),"",D263-G263)</f>
        <v>0</v>
      </c>
      <c r="I263" s="27" t="str">
        <f>IF(AND(D263=0,G263=0),"",IF(OR(C263='ჯამი (HIDE)'!$B$11,C263='ჯამი (HIDE)'!$B$12,C263='ჯამი (HIDE)'!$B$13,C263='ჯამი (HIDE)'!$B$14),"",G263/D263))</f>
        <v/>
      </c>
    </row>
    <row r="264" spans="1:9">
      <c r="A264" t="s">
        <v>199</v>
      </c>
      <c r="B264" s="6"/>
      <c r="C264" s="7" t="s">
        <v>9</v>
      </c>
      <c r="D264" s="14">
        <f>სულ!D636</f>
        <v>0</v>
      </c>
      <c r="E264" s="14">
        <f>სულ!E636</f>
        <v>0</v>
      </c>
      <c r="F264" s="14">
        <v>0</v>
      </c>
      <c r="G264" s="14">
        <f t="shared" si="29"/>
        <v>0</v>
      </c>
      <c r="H264" s="14">
        <f>IF(OR(C264='ჯამი (HIDE)'!$B$11,C264='ჯამი (HIDE)'!$B$12,C264='ჯამი (HIDE)'!$B$13,C264='ჯამი (HIDE)'!$B$14),"",D264-G264)</f>
        <v>0</v>
      </c>
      <c r="I264" s="27" t="str">
        <f>IF(AND(D264=0,G264=0),"",IF(OR(C264='ჯამი (HIDE)'!$B$11,C264='ჯამი (HIDE)'!$B$12,C264='ჯამი (HIDE)'!$B$13,C264='ჯამი (HIDE)'!$B$14),"",G264/D264))</f>
        <v/>
      </c>
    </row>
    <row r="265" spans="1:9">
      <c r="A265" t="s">
        <v>199</v>
      </c>
      <c r="B265" s="6"/>
      <c r="C265" s="7" t="s">
        <v>10</v>
      </c>
      <c r="D265" s="14">
        <f>სულ!D637</f>
        <v>0</v>
      </c>
      <c r="E265" s="14">
        <f>სულ!E637</f>
        <v>0</v>
      </c>
      <c r="F265" s="14">
        <v>0</v>
      </c>
      <c r="G265" s="14">
        <f t="shared" si="29"/>
        <v>0</v>
      </c>
      <c r="H265" s="14">
        <f>IF(OR(C265='ჯამი (HIDE)'!$B$11,C265='ჯამი (HIDE)'!$B$12,C265='ჯამი (HIDE)'!$B$13,C265='ჯამი (HIDE)'!$B$14),"",D265-G265)</f>
        <v>0</v>
      </c>
      <c r="I265" s="27" t="str">
        <f>IF(AND(D265=0,G265=0),"",IF(OR(C265='ჯამი (HIDE)'!$B$11,C265='ჯამი (HIDE)'!$B$12,C265='ჯამი (HIDE)'!$B$13,C265='ჯამი (HIDE)'!$B$14),"",G265/D265))</f>
        <v/>
      </c>
    </row>
    <row r="266" spans="1:9">
      <c r="A266" t="s">
        <v>199</v>
      </c>
      <c r="B266" s="6"/>
      <c r="C266" s="7" t="s">
        <v>11</v>
      </c>
      <c r="D266" s="14">
        <f>სულ!D638</f>
        <v>1800000</v>
      </c>
      <c r="E266" s="14">
        <f>სულ!E638</f>
        <v>1207672.99</v>
      </c>
      <c r="F266" s="14">
        <v>1014327.01</v>
      </c>
      <c r="G266" s="14">
        <f t="shared" si="29"/>
        <v>2222000</v>
      </c>
      <c r="H266" s="14">
        <f>IF(OR(C266='ჯამი (HIDE)'!$B$11,C266='ჯამი (HIDE)'!$B$12,C266='ჯამი (HIDE)'!$B$13,C266='ჯამი (HIDE)'!$B$14),"",D266-G266)</f>
        <v>-422000</v>
      </c>
      <c r="I266" s="27">
        <f>IF(AND(D266=0,G266=0),"",IF(OR(C266='ჯამი (HIDE)'!$B$11,C266='ჯამი (HIDE)'!$B$12,C266='ჯამი (HIDE)'!$B$13,C266='ჯამი (HIDE)'!$B$14),"",G266/D266))</f>
        <v>1.2344444444444445</v>
      </c>
    </row>
    <row r="267" spans="1:9">
      <c r="A267" t="s">
        <v>199</v>
      </c>
      <c r="B267" s="6"/>
      <c r="C267" s="7" t="s">
        <v>12</v>
      </c>
      <c r="D267" s="14">
        <f>სულ!D639</f>
        <v>0</v>
      </c>
      <c r="E267" s="14">
        <f>სულ!E639</f>
        <v>0</v>
      </c>
      <c r="F267" s="14">
        <v>0</v>
      </c>
      <c r="G267" s="14">
        <f t="shared" si="29"/>
        <v>0</v>
      </c>
      <c r="H267" s="14">
        <f>IF(OR(C267='ჯამი (HIDE)'!$B$11,C267='ჯამი (HIDE)'!$B$12,C267='ჯამი (HIDE)'!$B$13,C267='ჯამი (HIDE)'!$B$14),"",D267-G267)</f>
        <v>0</v>
      </c>
      <c r="I267" s="27" t="str">
        <f>IF(AND(D267=0,G267=0),"",IF(OR(C267='ჯამი (HIDE)'!$B$11,C267='ჯამი (HIDE)'!$B$12,C267='ჯამი (HIDE)'!$B$13,C267='ჯამი (HIDE)'!$B$14),"",G267/D267))</f>
        <v/>
      </c>
    </row>
    <row r="268" spans="1:9">
      <c r="A268" t="s">
        <v>199</v>
      </c>
      <c r="B268" s="4"/>
      <c r="C268" s="5" t="s">
        <v>13</v>
      </c>
      <c r="D268" s="13">
        <f>სულ!D640</f>
        <v>0</v>
      </c>
      <c r="E268" s="13">
        <f>სულ!E640</f>
        <v>0</v>
      </c>
      <c r="F268" s="13">
        <v>0</v>
      </c>
      <c r="G268" s="13">
        <f t="shared" si="29"/>
        <v>0</v>
      </c>
      <c r="H268" s="13">
        <f>IF(OR(C268='ჯამი (HIDE)'!$B$11,C268='ჯამი (HIDE)'!$B$12,C268='ჯამი (HIDE)'!$B$13,C268='ჯამი (HIDE)'!$B$14),"",D268-G268)</f>
        <v>0</v>
      </c>
      <c r="I268" s="26" t="str">
        <f>IF(AND(D268=0,G268=0),"",IF(OR(C268='ჯამი (HIDE)'!$B$11,C268='ჯამი (HIDE)'!$B$12,C268='ჯამი (HIDE)'!$B$13,C268='ჯამი (HIDE)'!$B$14),"",G268/D268))</f>
        <v/>
      </c>
    </row>
    <row r="269" spans="1:9">
      <c r="A269" t="s">
        <v>199</v>
      </c>
      <c r="B269" s="4"/>
      <c r="C269" s="5" t="s">
        <v>14</v>
      </c>
      <c r="D269" s="13">
        <f>სულ!D641</f>
        <v>0</v>
      </c>
      <c r="E269" s="13">
        <f>სულ!E641</f>
        <v>0</v>
      </c>
      <c r="F269" s="13">
        <v>0</v>
      </c>
      <c r="G269" s="13">
        <f t="shared" si="29"/>
        <v>0</v>
      </c>
      <c r="H269" s="13">
        <f>IF(OR(C269='ჯამი (HIDE)'!$B$11,C269='ჯამი (HIDE)'!$B$12,C269='ჯამი (HIDE)'!$B$13,C269='ჯამი (HIDE)'!$B$14),"",D269-G269)</f>
        <v>0</v>
      </c>
      <c r="I269" s="26" t="str">
        <f>IF(AND(D269=0,G269=0),"",IF(OR(C269='ჯამი (HIDE)'!$B$11,C269='ჯამი (HIDE)'!$B$12,C269='ჯამი (HIDE)'!$B$13,C269='ჯამი (HIDE)'!$B$14),"",G269/D269))</f>
        <v/>
      </c>
    </row>
    <row r="270" spans="1:9" ht="15.75" thickBot="1">
      <c r="A270" t="s">
        <v>199</v>
      </c>
      <c r="B270" s="8"/>
      <c r="C270" s="9" t="s">
        <v>15</v>
      </c>
      <c r="D270" s="15">
        <f>სულ!D642</f>
        <v>0</v>
      </c>
      <c r="E270" s="15">
        <f>სულ!E642</f>
        <v>0</v>
      </c>
      <c r="F270" s="15">
        <v>0</v>
      </c>
      <c r="G270" s="15">
        <f t="shared" si="29"/>
        <v>0</v>
      </c>
      <c r="H270" s="15">
        <f>IF(OR(C270='ჯამი (HIDE)'!$B$11,C270='ჯამი (HIDE)'!$B$12,C270='ჯამი (HIDE)'!$B$13,C270='ჯამი (HIDE)'!$B$14),"",D270-G270)</f>
        <v>0</v>
      </c>
      <c r="I270" s="28" t="str">
        <f>IF(AND(D270=0,G270=0),"",IF(OR(C270='ჯამი (HIDE)'!$B$11,C270='ჯამი (HIDE)'!$B$12,C270='ჯამი (HIDE)'!$B$13,C270='ჯამი (HIDE)'!$B$14),"",G270/D270))</f>
        <v/>
      </c>
    </row>
    <row r="271" spans="1:9" ht="31.5" customHeight="1" thickTop="1" thickBot="1">
      <c r="A271" t="str">
        <f t="shared" ref="A271:A331" si="30">IF(OR(D271&lt;&gt;0,F271&lt;&gt;0,G271&lt;&gt;0,H271&lt;&gt;0,I271&lt;&gt;0,),"a","b")</f>
        <v>a</v>
      </c>
      <c r="B271" s="10" t="s">
        <v>114</v>
      </c>
      <c r="C271" s="11" t="s">
        <v>113</v>
      </c>
      <c r="D271" s="3">
        <f>სულ!D655</f>
        <v>2500000</v>
      </c>
      <c r="E271" s="3">
        <f>სულ!E655</f>
        <v>1204778.68</v>
      </c>
      <c r="F271" s="3">
        <f t="shared" ref="F271" si="31">SUM(F272,F280,F281,F282)</f>
        <v>1685221.32</v>
      </c>
      <c r="G271" s="3">
        <f t="shared" si="29"/>
        <v>2890000</v>
      </c>
      <c r="H271" s="3">
        <f>IF(OR(C271='ჯამი (HIDE)'!$B$11,C271='ჯამი (HIDE)'!$B$12,C271='ჯამი (HIDE)'!$B$13,C271='ჯამი (HIDE)'!$B$14),"",D271-G271)</f>
        <v>-390000</v>
      </c>
      <c r="I271" s="25">
        <f>IF(AND(D271=0,G271=0),"",IF(OR(C271='ჯამი (HIDE)'!$B$11,C271='ჯამი (HIDE)'!$B$12,C271='ჯამი (HIDE)'!$B$13,C271='ჯამი (HIDE)'!$B$14),"",G271/D271))</f>
        <v>1.1559999999999999</v>
      </c>
    </row>
    <row r="272" spans="1:9" ht="15.75" thickTop="1">
      <c r="A272" t="s">
        <v>199</v>
      </c>
      <c r="B272" s="4"/>
      <c r="C272" s="5" t="s">
        <v>5</v>
      </c>
      <c r="D272" s="13">
        <f>სულ!D656</f>
        <v>2500000</v>
      </c>
      <c r="E272" s="13">
        <f>სულ!E656</f>
        <v>1204778.68</v>
      </c>
      <c r="F272" s="13">
        <f t="shared" ref="F272" si="32">SUM(F273:F279)</f>
        <v>1685221.32</v>
      </c>
      <c r="G272" s="13">
        <f t="shared" si="29"/>
        <v>2890000</v>
      </c>
      <c r="H272" s="13">
        <f>IF(OR(C272='ჯამი (HIDE)'!$B$11,C272='ჯამი (HIDE)'!$B$12,C272='ჯამი (HIDE)'!$B$13,C272='ჯამი (HIDE)'!$B$14),"",D272-G272)</f>
        <v>-390000</v>
      </c>
      <c r="I272" s="26">
        <f>IF(AND(D272=0,G272=0),"",IF(OR(C272='ჯამი (HIDE)'!$B$11,C272='ჯამი (HIDE)'!$B$12,C272='ჯამი (HIDE)'!$B$13,C272='ჯამი (HIDE)'!$B$14),"",G272/D272))</f>
        <v>1.1559999999999999</v>
      </c>
    </row>
    <row r="273" spans="1:9">
      <c r="A273" t="s">
        <v>199</v>
      </c>
      <c r="B273" s="6"/>
      <c r="C273" s="7" t="s">
        <v>6</v>
      </c>
      <c r="D273" s="14">
        <f>სულ!D657</f>
        <v>0</v>
      </c>
      <c r="E273" s="14">
        <f>სულ!E657</f>
        <v>0</v>
      </c>
      <c r="F273" s="14">
        <v>0</v>
      </c>
      <c r="G273" s="14">
        <f t="shared" si="29"/>
        <v>0</v>
      </c>
      <c r="H273" s="14">
        <f>IF(OR(C273='ჯამი (HIDE)'!$B$11,C273='ჯამი (HIDE)'!$B$12,C273='ჯამი (HIDE)'!$B$13,C273='ჯამი (HIDE)'!$B$14),"",D273-G273)</f>
        <v>0</v>
      </c>
      <c r="I273" s="27" t="str">
        <f>IF(AND(D273=0,G273=0),"",IF(OR(C273='ჯამი (HIDE)'!$B$11,C273='ჯამი (HIDE)'!$B$12,C273='ჯამი (HIDE)'!$B$13,C273='ჯამი (HIDE)'!$B$14),"",G273/D273))</f>
        <v/>
      </c>
    </row>
    <row r="274" spans="1:9">
      <c r="A274" t="s">
        <v>199</v>
      </c>
      <c r="B274" s="6"/>
      <c r="C274" s="7" t="s">
        <v>7</v>
      </c>
      <c r="D274" s="14">
        <f>სულ!D658</f>
        <v>0</v>
      </c>
      <c r="E274" s="14">
        <f>სულ!E658</f>
        <v>0</v>
      </c>
      <c r="F274" s="14">
        <v>0</v>
      </c>
      <c r="G274" s="14">
        <f t="shared" si="29"/>
        <v>0</v>
      </c>
      <c r="H274" s="14">
        <f>IF(OR(C274='ჯამი (HIDE)'!$B$11,C274='ჯამი (HIDE)'!$B$12,C274='ჯამი (HIDE)'!$B$13,C274='ჯამი (HIDE)'!$B$14),"",D274-G274)</f>
        <v>0</v>
      </c>
      <c r="I274" s="27" t="str">
        <f>IF(AND(D274=0,G274=0),"",IF(OR(C274='ჯამი (HIDE)'!$B$11,C274='ჯამი (HIDE)'!$B$12,C274='ჯამი (HIDE)'!$B$13,C274='ჯამი (HIDE)'!$B$14),"",G274/D274))</f>
        <v/>
      </c>
    </row>
    <row r="275" spans="1:9">
      <c r="A275" t="s">
        <v>199</v>
      </c>
      <c r="B275" s="6"/>
      <c r="C275" s="7" t="s">
        <v>8</v>
      </c>
      <c r="D275" s="14">
        <f>სულ!D659</f>
        <v>0</v>
      </c>
      <c r="E275" s="14">
        <f>სულ!E659</f>
        <v>0</v>
      </c>
      <c r="F275" s="14">
        <v>0</v>
      </c>
      <c r="G275" s="14">
        <f t="shared" si="29"/>
        <v>0</v>
      </c>
      <c r="H275" s="14">
        <f>IF(OR(C275='ჯამი (HIDE)'!$B$11,C275='ჯამი (HIDE)'!$B$12,C275='ჯამი (HIDE)'!$B$13,C275='ჯამი (HIDE)'!$B$14),"",D275-G275)</f>
        <v>0</v>
      </c>
      <c r="I275" s="27" t="str">
        <f>IF(AND(D275=0,G275=0),"",IF(OR(C275='ჯამი (HIDE)'!$B$11,C275='ჯამი (HIDE)'!$B$12,C275='ჯამი (HIDE)'!$B$13,C275='ჯამი (HIDE)'!$B$14),"",G275/D275))</f>
        <v/>
      </c>
    </row>
    <row r="276" spans="1:9">
      <c r="A276" t="s">
        <v>199</v>
      </c>
      <c r="B276" s="6"/>
      <c r="C276" s="7" t="s">
        <v>9</v>
      </c>
      <c r="D276" s="14">
        <f>სულ!D660</f>
        <v>0</v>
      </c>
      <c r="E276" s="14">
        <f>სულ!E660</f>
        <v>0</v>
      </c>
      <c r="F276" s="14">
        <v>0</v>
      </c>
      <c r="G276" s="14">
        <f t="shared" si="29"/>
        <v>0</v>
      </c>
      <c r="H276" s="14">
        <f>IF(OR(C276='ჯამი (HIDE)'!$B$11,C276='ჯამი (HIDE)'!$B$12,C276='ჯამი (HIDE)'!$B$13,C276='ჯამი (HIDE)'!$B$14),"",D276-G276)</f>
        <v>0</v>
      </c>
      <c r="I276" s="27" t="str">
        <f>IF(AND(D276=0,G276=0),"",IF(OR(C276='ჯამი (HIDE)'!$B$11,C276='ჯამი (HIDE)'!$B$12,C276='ჯამი (HIDE)'!$B$13,C276='ჯამი (HIDE)'!$B$14),"",G276/D276))</f>
        <v/>
      </c>
    </row>
    <row r="277" spans="1:9">
      <c r="A277" t="s">
        <v>199</v>
      </c>
      <c r="B277" s="6"/>
      <c r="C277" s="7" t="s">
        <v>10</v>
      </c>
      <c r="D277" s="14">
        <f>სულ!D661</f>
        <v>0</v>
      </c>
      <c r="E277" s="14">
        <f>სულ!E661</f>
        <v>0</v>
      </c>
      <c r="F277" s="14">
        <v>0</v>
      </c>
      <c r="G277" s="14">
        <f t="shared" si="29"/>
        <v>0</v>
      </c>
      <c r="H277" s="14">
        <f>IF(OR(C277='ჯამი (HIDE)'!$B$11,C277='ჯამი (HIDE)'!$B$12,C277='ჯამი (HIDE)'!$B$13,C277='ჯამი (HIDE)'!$B$14),"",D277-G277)</f>
        <v>0</v>
      </c>
      <c r="I277" s="27" t="str">
        <f>IF(AND(D277=0,G277=0),"",IF(OR(C277='ჯამი (HIDE)'!$B$11,C277='ჯამი (HIDE)'!$B$12,C277='ჯამი (HIDE)'!$B$13,C277='ჯამი (HIDE)'!$B$14),"",G277/D277))</f>
        <v/>
      </c>
    </row>
    <row r="278" spans="1:9">
      <c r="A278" t="s">
        <v>199</v>
      </c>
      <c r="B278" s="6"/>
      <c r="C278" s="7" t="s">
        <v>11</v>
      </c>
      <c r="D278" s="14">
        <f>სულ!D662</f>
        <v>2500000</v>
      </c>
      <c r="E278" s="14">
        <f>სულ!E662</f>
        <v>1204778.68</v>
      </c>
      <c r="F278" s="14">
        <v>1685221.32</v>
      </c>
      <c r="G278" s="14">
        <f t="shared" si="29"/>
        <v>2890000</v>
      </c>
      <c r="H278" s="14">
        <f>IF(OR(C278='ჯამი (HIDE)'!$B$11,C278='ჯამი (HIDE)'!$B$12,C278='ჯამი (HIDE)'!$B$13,C278='ჯამი (HIDE)'!$B$14),"",D278-G278)</f>
        <v>-390000</v>
      </c>
      <c r="I278" s="27">
        <f>IF(AND(D278=0,G278=0),"",IF(OR(C278='ჯამი (HIDE)'!$B$11,C278='ჯამი (HIDE)'!$B$12,C278='ჯამი (HIDE)'!$B$13,C278='ჯამი (HIDE)'!$B$14),"",G278/D278))</f>
        <v>1.1559999999999999</v>
      </c>
    </row>
    <row r="279" spans="1:9">
      <c r="A279" t="s">
        <v>199</v>
      </c>
      <c r="B279" s="6"/>
      <c r="C279" s="7" t="s">
        <v>12</v>
      </c>
      <c r="D279" s="14">
        <f>სულ!D663</f>
        <v>0</v>
      </c>
      <c r="E279" s="14">
        <f>სულ!E663</f>
        <v>0</v>
      </c>
      <c r="F279" s="14">
        <v>0</v>
      </c>
      <c r="G279" s="14">
        <f t="shared" si="29"/>
        <v>0</v>
      </c>
      <c r="H279" s="14">
        <f>IF(OR(C279='ჯამი (HIDE)'!$B$11,C279='ჯამი (HIDE)'!$B$12,C279='ჯამი (HIDE)'!$B$13,C279='ჯამი (HIDE)'!$B$14),"",D279-G279)</f>
        <v>0</v>
      </c>
      <c r="I279" s="27" t="str">
        <f>IF(AND(D279=0,G279=0),"",IF(OR(C279='ჯამი (HIDE)'!$B$11,C279='ჯამი (HIDE)'!$B$12,C279='ჯამი (HIDE)'!$B$13,C279='ჯამი (HIDE)'!$B$14),"",G279/D279))</f>
        <v/>
      </c>
    </row>
    <row r="280" spans="1:9">
      <c r="A280" t="s">
        <v>199</v>
      </c>
      <c r="B280" s="4"/>
      <c r="C280" s="5" t="s">
        <v>13</v>
      </c>
      <c r="D280" s="13">
        <f>სულ!D664</f>
        <v>0</v>
      </c>
      <c r="E280" s="13">
        <f>სულ!E664</f>
        <v>0</v>
      </c>
      <c r="F280" s="13">
        <v>0</v>
      </c>
      <c r="G280" s="13">
        <f t="shared" si="29"/>
        <v>0</v>
      </c>
      <c r="H280" s="13">
        <f>IF(OR(C280='ჯამი (HIDE)'!$B$11,C280='ჯამი (HIDE)'!$B$12,C280='ჯამი (HIDE)'!$B$13,C280='ჯამი (HIDE)'!$B$14),"",D280-G280)</f>
        <v>0</v>
      </c>
      <c r="I280" s="26" t="str">
        <f>IF(AND(D280=0,G280=0),"",IF(OR(C280='ჯამი (HIDE)'!$B$11,C280='ჯამი (HIDE)'!$B$12,C280='ჯამი (HIDE)'!$B$13,C280='ჯამი (HIDE)'!$B$14),"",G280/D280))</f>
        <v/>
      </c>
    </row>
    <row r="281" spans="1:9">
      <c r="A281" t="s">
        <v>199</v>
      </c>
      <c r="B281" s="4"/>
      <c r="C281" s="5" t="s">
        <v>14</v>
      </c>
      <c r="D281" s="13">
        <f>სულ!D665</f>
        <v>0</v>
      </c>
      <c r="E281" s="13">
        <f>სულ!E665</f>
        <v>0</v>
      </c>
      <c r="F281" s="13">
        <v>0</v>
      </c>
      <c r="G281" s="13">
        <f t="shared" si="29"/>
        <v>0</v>
      </c>
      <c r="H281" s="13">
        <f>IF(OR(C281='ჯამი (HIDE)'!$B$11,C281='ჯამი (HIDE)'!$B$12,C281='ჯამი (HIDE)'!$B$13,C281='ჯამი (HIDE)'!$B$14),"",D281-G281)</f>
        <v>0</v>
      </c>
      <c r="I281" s="26" t="str">
        <f>IF(AND(D281=0,G281=0),"",IF(OR(C281='ჯამი (HIDE)'!$B$11,C281='ჯამი (HIDE)'!$B$12,C281='ჯამი (HIDE)'!$B$13,C281='ჯამი (HIDE)'!$B$14),"",G281/D281))</f>
        <v/>
      </c>
    </row>
    <row r="282" spans="1:9" ht="15.75" thickBot="1">
      <c r="A282" t="s">
        <v>199</v>
      </c>
      <c r="B282" s="8"/>
      <c r="C282" s="9" t="s">
        <v>15</v>
      </c>
      <c r="D282" s="15">
        <f>სულ!D666</f>
        <v>0</v>
      </c>
      <c r="E282" s="15">
        <f>სულ!E666</f>
        <v>0</v>
      </c>
      <c r="F282" s="15">
        <v>0</v>
      </c>
      <c r="G282" s="15">
        <f t="shared" si="29"/>
        <v>0</v>
      </c>
      <c r="H282" s="15">
        <f>IF(OR(C282='ჯამი (HIDE)'!$B$11,C282='ჯამი (HIDE)'!$B$12,C282='ჯამი (HIDE)'!$B$13,C282='ჯამი (HIDE)'!$B$14),"",D282-G282)</f>
        <v>0</v>
      </c>
      <c r="I282" s="28" t="str">
        <f>IF(AND(D282=0,G282=0),"",IF(OR(C282='ჯამი (HIDE)'!$B$11,C282='ჯამი (HIDE)'!$B$12,C282='ჯამი (HIDE)'!$B$13,C282='ჯამი (HIDE)'!$B$14),"",G282/D282))</f>
        <v/>
      </c>
    </row>
    <row r="283" spans="1:9" ht="31.5" customHeight="1" thickTop="1" thickBot="1">
      <c r="A283" t="str">
        <f t="shared" si="30"/>
        <v>a</v>
      </c>
      <c r="B283" s="2" t="s">
        <v>121</v>
      </c>
      <c r="C283" s="3" t="s">
        <v>122</v>
      </c>
      <c r="D283" s="3">
        <f>სულ!D703</f>
        <v>1220000</v>
      </c>
      <c r="E283" s="3">
        <f>სულ!E703</f>
        <v>639790.06000000006</v>
      </c>
      <c r="F283" s="3">
        <f t="shared" ref="F283" si="33">SUM(F284,F292,F293,F294)</f>
        <v>543210</v>
      </c>
      <c r="G283" s="3">
        <f t="shared" si="29"/>
        <v>1183000.06</v>
      </c>
      <c r="H283" s="3">
        <f>IF(OR(C283='ჯამი (HIDE)'!$B$11,C283='ჯამი (HIDE)'!$B$12,C283='ჯამი (HIDE)'!$B$13,C283='ჯამი (HIDE)'!$B$14),"",D283-G283)</f>
        <v>36999.939999999944</v>
      </c>
      <c r="I283" s="25">
        <f>IF(AND(D283=0,G283=0),"",IF(OR(C283='ჯამი (HIDE)'!$B$11,C283='ჯამი (HIDE)'!$B$12,C283='ჯამი (HIDE)'!$B$13,C283='ჯამი (HIDE)'!$B$14),"",G283/D283))</f>
        <v>0.96967218032786895</v>
      </c>
    </row>
    <row r="284" spans="1:9" ht="15.75" thickTop="1">
      <c r="A284" t="s">
        <v>199</v>
      </c>
      <c r="B284" s="4"/>
      <c r="C284" s="5" t="s">
        <v>5</v>
      </c>
      <c r="D284" s="13">
        <f>სულ!D704</f>
        <v>1220000</v>
      </c>
      <c r="E284" s="13">
        <f>სულ!E704</f>
        <v>639790.06000000006</v>
      </c>
      <c r="F284" s="13">
        <f t="shared" ref="F284" si="34">SUM(F285:F291)</f>
        <v>543210</v>
      </c>
      <c r="G284" s="13">
        <f t="shared" si="29"/>
        <v>1183000.06</v>
      </c>
      <c r="H284" s="13">
        <f>IF(OR(C284='ჯამი (HIDE)'!$B$11,C284='ჯამი (HIDE)'!$B$12,C284='ჯამი (HIDE)'!$B$13,C284='ჯამი (HIDE)'!$B$14),"",D284-G284)</f>
        <v>36999.939999999944</v>
      </c>
      <c r="I284" s="26">
        <f>IF(AND(D284=0,G284=0),"",IF(OR(C284='ჯამი (HIDE)'!$B$11,C284='ჯამი (HIDE)'!$B$12,C284='ჯამი (HIDE)'!$B$13,C284='ჯამი (HIDE)'!$B$14),"",G284/D284))</f>
        <v>0.96967218032786895</v>
      </c>
    </row>
    <row r="285" spans="1:9">
      <c r="A285" t="s">
        <v>199</v>
      </c>
      <c r="B285" s="6"/>
      <c r="C285" s="7" t="s">
        <v>6</v>
      </c>
      <c r="D285" s="14">
        <f>სულ!D705</f>
        <v>0</v>
      </c>
      <c r="E285" s="14">
        <f>სულ!E705</f>
        <v>0</v>
      </c>
      <c r="F285" s="14">
        <v>0</v>
      </c>
      <c r="G285" s="14">
        <f t="shared" si="29"/>
        <v>0</v>
      </c>
      <c r="H285" s="14">
        <f>IF(OR(C285='ჯამი (HIDE)'!$B$11,C285='ჯამი (HIDE)'!$B$12,C285='ჯამი (HIDE)'!$B$13,C285='ჯამი (HIDE)'!$B$14),"",D285-G285)</f>
        <v>0</v>
      </c>
      <c r="I285" s="27" t="str">
        <f>IF(AND(D285=0,G285=0),"",IF(OR(C285='ჯამი (HIDE)'!$B$11,C285='ჯამი (HIDE)'!$B$12,C285='ჯამი (HIDE)'!$B$13,C285='ჯამი (HIDE)'!$B$14),"",G285/D285))</f>
        <v/>
      </c>
    </row>
    <row r="286" spans="1:9">
      <c r="A286" t="s">
        <v>199</v>
      </c>
      <c r="B286" s="6"/>
      <c r="C286" s="7" t="s">
        <v>7</v>
      </c>
      <c r="D286" s="14">
        <f>სულ!D706</f>
        <v>0</v>
      </c>
      <c r="E286" s="14">
        <f>სულ!E706</f>
        <v>0</v>
      </c>
      <c r="F286" s="14">
        <v>0</v>
      </c>
      <c r="G286" s="14">
        <f t="shared" si="29"/>
        <v>0</v>
      </c>
      <c r="H286" s="14">
        <f>IF(OR(C286='ჯამი (HIDE)'!$B$11,C286='ჯამი (HIDE)'!$B$12,C286='ჯამი (HIDE)'!$B$13,C286='ჯამი (HIDE)'!$B$14),"",D286-G286)</f>
        <v>0</v>
      </c>
      <c r="I286" s="27" t="str">
        <f>IF(AND(D286=0,G286=0),"",IF(OR(C286='ჯამი (HIDE)'!$B$11,C286='ჯამი (HIDE)'!$B$12,C286='ჯამი (HIDE)'!$B$13,C286='ჯამი (HIDE)'!$B$14),"",G286/D286))</f>
        <v/>
      </c>
    </row>
    <row r="287" spans="1:9">
      <c r="A287" t="s">
        <v>199</v>
      </c>
      <c r="B287" s="6"/>
      <c r="C287" s="7" t="s">
        <v>8</v>
      </c>
      <c r="D287" s="14">
        <f>სულ!D707</f>
        <v>0</v>
      </c>
      <c r="E287" s="14">
        <f>სულ!E707</f>
        <v>0</v>
      </c>
      <c r="F287" s="14">
        <v>0</v>
      </c>
      <c r="G287" s="14">
        <f t="shared" si="29"/>
        <v>0</v>
      </c>
      <c r="H287" s="14">
        <f>IF(OR(C287='ჯამი (HIDE)'!$B$11,C287='ჯამი (HIDE)'!$B$12,C287='ჯამი (HIDE)'!$B$13,C287='ჯამი (HIDE)'!$B$14),"",D287-G287)</f>
        <v>0</v>
      </c>
      <c r="I287" s="27" t="str">
        <f>IF(AND(D287=0,G287=0),"",IF(OR(C287='ჯამი (HIDE)'!$B$11,C287='ჯამი (HIDE)'!$B$12,C287='ჯამი (HIDE)'!$B$13,C287='ჯამი (HIDE)'!$B$14),"",G287/D287))</f>
        <v/>
      </c>
    </row>
    <row r="288" spans="1:9">
      <c r="A288" t="s">
        <v>199</v>
      </c>
      <c r="B288" s="6"/>
      <c r="C288" s="7" t="s">
        <v>9</v>
      </c>
      <c r="D288" s="14">
        <f>სულ!D708</f>
        <v>0</v>
      </c>
      <c r="E288" s="14">
        <f>სულ!E708</f>
        <v>0</v>
      </c>
      <c r="F288" s="14">
        <v>0</v>
      </c>
      <c r="G288" s="14">
        <f t="shared" si="29"/>
        <v>0</v>
      </c>
      <c r="H288" s="14">
        <f>IF(OR(C288='ჯამი (HIDE)'!$B$11,C288='ჯამი (HIDE)'!$B$12,C288='ჯამი (HIDE)'!$B$13,C288='ჯამი (HIDE)'!$B$14),"",D288-G288)</f>
        <v>0</v>
      </c>
      <c r="I288" s="27" t="str">
        <f>IF(AND(D288=0,G288=0),"",IF(OR(C288='ჯამი (HIDE)'!$B$11,C288='ჯამი (HIDE)'!$B$12,C288='ჯამი (HIDE)'!$B$13,C288='ჯამი (HIDE)'!$B$14),"",G288/D288))</f>
        <v/>
      </c>
    </row>
    <row r="289" spans="1:9">
      <c r="A289" t="s">
        <v>199</v>
      </c>
      <c r="B289" s="6"/>
      <c r="C289" s="7" t="s">
        <v>10</v>
      </c>
      <c r="D289" s="14">
        <f>სულ!D709</f>
        <v>0</v>
      </c>
      <c r="E289" s="14">
        <f>სულ!E709</f>
        <v>0</v>
      </c>
      <c r="F289" s="14">
        <v>0</v>
      </c>
      <c r="G289" s="14">
        <f t="shared" si="29"/>
        <v>0</v>
      </c>
      <c r="H289" s="14">
        <f>IF(OR(C289='ჯამი (HIDE)'!$B$11,C289='ჯამი (HIDE)'!$B$12,C289='ჯამი (HIDE)'!$B$13,C289='ჯამი (HIDE)'!$B$14),"",D289-G289)</f>
        <v>0</v>
      </c>
      <c r="I289" s="27" t="str">
        <f>IF(AND(D289=0,G289=0),"",IF(OR(C289='ჯამი (HIDE)'!$B$11,C289='ჯამი (HIDE)'!$B$12,C289='ჯამი (HIDE)'!$B$13,C289='ჯამი (HIDE)'!$B$14),"",G289/D289))</f>
        <v/>
      </c>
    </row>
    <row r="290" spans="1:9">
      <c r="A290" t="s">
        <v>199</v>
      </c>
      <c r="B290" s="6"/>
      <c r="C290" s="7" t="s">
        <v>11</v>
      </c>
      <c r="D290" s="14">
        <f>სულ!D710</f>
        <v>1220000</v>
      </c>
      <c r="E290" s="14">
        <f>სულ!E710</f>
        <v>639790.06000000006</v>
      </c>
      <c r="F290" s="14">
        <v>543210</v>
      </c>
      <c r="G290" s="14">
        <f t="shared" si="29"/>
        <v>1183000.06</v>
      </c>
      <c r="H290" s="14">
        <f>IF(OR(C290='ჯამი (HIDE)'!$B$11,C290='ჯამი (HIDE)'!$B$12,C290='ჯამი (HIDE)'!$B$13,C290='ჯამი (HIDE)'!$B$14),"",D290-G290)</f>
        <v>36999.939999999944</v>
      </c>
      <c r="I290" s="27">
        <f>IF(AND(D290=0,G290=0),"",IF(OR(C290='ჯამი (HIDE)'!$B$11,C290='ჯამი (HIDE)'!$B$12,C290='ჯამი (HIDE)'!$B$13,C290='ჯამი (HIDE)'!$B$14),"",G290/D290))</f>
        <v>0.96967218032786895</v>
      </c>
    </row>
    <row r="291" spans="1:9">
      <c r="A291" t="s">
        <v>199</v>
      </c>
      <c r="B291" s="6"/>
      <c r="C291" s="7" t="s">
        <v>12</v>
      </c>
      <c r="D291" s="14">
        <f>სულ!D711</f>
        <v>0</v>
      </c>
      <c r="E291" s="14">
        <f>სულ!E711</f>
        <v>0</v>
      </c>
      <c r="F291" s="14">
        <v>0</v>
      </c>
      <c r="G291" s="14">
        <f t="shared" si="29"/>
        <v>0</v>
      </c>
      <c r="H291" s="14">
        <f>IF(OR(C291='ჯამი (HIDE)'!$B$11,C291='ჯამი (HIDE)'!$B$12,C291='ჯამი (HIDE)'!$B$13,C291='ჯამი (HIDE)'!$B$14),"",D291-G291)</f>
        <v>0</v>
      </c>
      <c r="I291" s="27" t="str">
        <f>IF(AND(D291=0,G291=0),"",IF(OR(C291='ჯამი (HIDE)'!$B$11,C291='ჯამი (HIDE)'!$B$12,C291='ჯამი (HIDE)'!$B$13,C291='ჯამი (HIDE)'!$B$14),"",G291/D291))</f>
        <v/>
      </c>
    </row>
    <row r="292" spans="1:9">
      <c r="A292" t="s">
        <v>199</v>
      </c>
      <c r="B292" s="4"/>
      <c r="C292" s="5" t="s">
        <v>13</v>
      </c>
      <c r="D292" s="13">
        <f>სულ!D712</f>
        <v>0</v>
      </c>
      <c r="E292" s="13">
        <f>სულ!E712</f>
        <v>0</v>
      </c>
      <c r="F292" s="13">
        <v>0</v>
      </c>
      <c r="G292" s="13">
        <f t="shared" si="29"/>
        <v>0</v>
      </c>
      <c r="H292" s="13">
        <f>IF(OR(C292='ჯამი (HIDE)'!$B$11,C292='ჯამი (HIDE)'!$B$12,C292='ჯამი (HIDE)'!$B$13,C292='ჯამი (HIDE)'!$B$14),"",D292-G292)</f>
        <v>0</v>
      </c>
      <c r="I292" s="26" t="str">
        <f>IF(AND(D292=0,G292=0),"",IF(OR(C292='ჯამი (HIDE)'!$B$11,C292='ჯამი (HIDE)'!$B$12,C292='ჯამი (HIDE)'!$B$13,C292='ჯამი (HIDE)'!$B$14),"",G292/D292))</f>
        <v/>
      </c>
    </row>
    <row r="293" spans="1:9">
      <c r="A293" t="s">
        <v>199</v>
      </c>
      <c r="B293" s="4"/>
      <c r="C293" s="5" t="s">
        <v>14</v>
      </c>
      <c r="D293" s="13">
        <f>სულ!D713</f>
        <v>0</v>
      </c>
      <c r="E293" s="13">
        <f>სულ!E713</f>
        <v>0</v>
      </c>
      <c r="F293" s="13">
        <v>0</v>
      </c>
      <c r="G293" s="13">
        <f t="shared" si="29"/>
        <v>0</v>
      </c>
      <c r="H293" s="13">
        <f>IF(OR(C293='ჯამი (HIDE)'!$B$11,C293='ჯამი (HIDE)'!$B$12,C293='ჯამი (HIDE)'!$B$13,C293='ჯამი (HIDE)'!$B$14),"",D293-G293)</f>
        <v>0</v>
      </c>
      <c r="I293" s="26" t="str">
        <f>IF(AND(D293=0,G293=0),"",IF(OR(C293='ჯამი (HIDE)'!$B$11,C293='ჯამი (HIDE)'!$B$12,C293='ჯამი (HIDE)'!$B$13,C293='ჯამი (HIDE)'!$B$14),"",G293/D293))</f>
        <v/>
      </c>
    </row>
    <row r="294" spans="1:9" ht="15.75" thickBot="1">
      <c r="A294" t="s">
        <v>199</v>
      </c>
      <c r="B294" s="8"/>
      <c r="C294" s="9" t="s">
        <v>15</v>
      </c>
      <c r="D294" s="15">
        <f>სულ!D714</f>
        <v>0</v>
      </c>
      <c r="E294" s="15">
        <f>სულ!E714</f>
        <v>0</v>
      </c>
      <c r="F294" s="15">
        <v>0</v>
      </c>
      <c r="G294" s="15">
        <f t="shared" si="29"/>
        <v>0</v>
      </c>
      <c r="H294" s="15">
        <f>IF(OR(C294='ჯამი (HIDE)'!$B$11,C294='ჯამი (HIDE)'!$B$12,C294='ჯამი (HIDE)'!$B$13,C294='ჯამი (HIDE)'!$B$14),"",D294-G294)</f>
        <v>0</v>
      </c>
      <c r="I294" s="28" t="str">
        <f>IF(AND(D294=0,G294=0),"",IF(OR(C294='ჯამი (HIDE)'!$B$11,C294='ჯამი (HIDE)'!$B$12,C294='ჯამი (HIDE)'!$B$13,C294='ჯამი (HIDE)'!$B$14),"",G294/D294))</f>
        <v/>
      </c>
    </row>
    <row r="295" spans="1:9" ht="31.5" customHeight="1" thickTop="1" thickBot="1">
      <c r="A295" t="str">
        <f t="shared" si="30"/>
        <v>a</v>
      </c>
      <c r="B295" s="10" t="s">
        <v>129</v>
      </c>
      <c r="C295" s="11" t="s">
        <v>128</v>
      </c>
      <c r="D295" s="3">
        <f>სულ!D751</f>
        <v>1614500</v>
      </c>
      <c r="E295" s="3">
        <f>სულ!E751</f>
        <v>683762</v>
      </c>
      <c r="F295" s="3">
        <f t="shared" ref="F295" si="35">SUM(F296,F304,F305,F306)</f>
        <v>884415</v>
      </c>
      <c r="G295" s="3">
        <f t="shared" si="29"/>
        <v>1568177</v>
      </c>
      <c r="H295" s="3">
        <f>IF(OR(C295='ჯამი (HIDE)'!$B$11,C295='ჯამი (HIDE)'!$B$12,C295='ჯამი (HIDE)'!$B$13,C295='ჯამი (HIDE)'!$B$14),"",D295-G295)</f>
        <v>46323</v>
      </c>
      <c r="I295" s="25">
        <f>IF(AND(D295=0,G295=0),"",IF(OR(C295='ჯამი (HIDE)'!$B$11,C295='ჯამი (HIDE)'!$B$12,C295='ჯამი (HIDE)'!$B$13,C295='ჯამი (HIDE)'!$B$14),"",G295/D295))</f>
        <v>0.97130814493651285</v>
      </c>
    </row>
    <row r="296" spans="1:9" ht="15.75" thickTop="1">
      <c r="A296" t="s">
        <v>199</v>
      </c>
      <c r="B296" s="4"/>
      <c r="C296" s="5" t="s">
        <v>5</v>
      </c>
      <c r="D296" s="13">
        <f>სულ!D752</f>
        <v>1614500</v>
      </c>
      <c r="E296" s="13">
        <f>სულ!E752</f>
        <v>683762</v>
      </c>
      <c r="F296" s="13">
        <f t="shared" ref="F296" si="36">SUM(F297:F303)</f>
        <v>884415</v>
      </c>
      <c r="G296" s="13">
        <f t="shared" si="29"/>
        <v>1568177</v>
      </c>
      <c r="H296" s="13">
        <f>IF(OR(C296='ჯამი (HIDE)'!$B$11,C296='ჯამი (HIDE)'!$B$12,C296='ჯამი (HIDE)'!$B$13,C296='ჯამი (HIDE)'!$B$14),"",D296-G296)</f>
        <v>46323</v>
      </c>
      <c r="I296" s="26">
        <f>IF(AND(D296=0,G296=0),"",IF(OR(C296='ჯამი (HIDE)'!$B$11,C296='ჯამი (HIDE)'!$B$12,C296='ჯამი (HIDE)'!$B$13,C296='ჯამი (HIDE)'!$B$14),"",G296/D296))</f>
        <v>0.97130814493651285</v>
      </c>
    </row>
    <row r="297" spans="1:9">
      <c r="A297" t="s">
        <v>199</v>
      </c>
      <c r="B297" s="6"/>
      <c r="C297" s="7" t="s">
        <v>6</v>
      </c>
      <c r="D297" s="14">
        <f>სულ!D753</f>
        <v>0</v>
      </c>
      <c r="E297" s="14">
        <f>სულ!E753</f>
        <v>0</v>
      </c>
      <c r="F297" s="14">
        <v>0</v>
      </c>
      <c r="G297" s="14">
        <f t="shared" si="29"/>
        <v>0</v>
      </c>
      <c r="H297" s="14">
        <f>IF(OR(C297='ჯამი (HIDE)'!$B$11,C297='ჯამი (HIDE)'!$B$12,C297='ჯამი (HIDE)'!$B$13,C297='ჯამი (HIDE)'!$B$14),"",D297-G297)</f>
        <v>0</v>
      </c>
      <c r="I297" s="27" t="str">
        <f>IF(AND(D297=0,G297=0),"",IF(OR(C297='ჯამი (HIDE)'!$B$11,C297='ჯამი (HIDE)'!$B$12,C297='ჯამი (HIDE)'!$B$13,C297='ჯამი (HIDE)'!$B$14),"",G297/D297))</f>
        <v/>
      </c>
    </row>
    <row r="298" spans="1:9">
      <c r="A298" t="s">
        <v>199</v>
      </c>
      <c r="B298" s="6"/>
      <c r="C298" s="7" t="s">
        <v>7</v>
      </c>
      <c r="D298" s="14">
        <f>სულ!D754</f>
        <v>9000</v>
      </c>
      <c r="E298" s="14">
        <f>სულ!E754</f>
        <v>6000</v>
      </c>
      <c r="F298" s="14">
        <v>3000</v>
      </c>
      <c r="G298" s="14">
        <f t="shared" si="29"/>
        <v>9000</v>
      </c>
      <c r="H298" s="14">
        <f>IF(OR(C298='ჯამი (HIDE)'!$B$11,C298='ჯამი (HIDE)'!$B$12,C298='ჯამი (HIDE)'!$B$13,C298='ჯამი (HIDE)'!$B$14),"",D298-G298)</f>
        <v>0</v>
      </c>
      <c r="I298" s="27">
        <f>IF(AND(D298=0,G298=0),"",IF(OR(C298='ჯამი (HIDE)'!$B$11,C298='ჯამი (HIDE)'!$B$12,C298='ჯამი (HIDE)'!$B$13,C298='ჯამი (HIDE)'!$B$14),"",G298/D298))</f>
        <v>1</v>
      </c>
    </row>
    <row r="299" spans="1:9">
      <c r="A299" t="s">
        <v>199</v>
      </c>
      <c r="B299" s="6"/>
      <c r="C299" s="7" t="s">
        <v>8</v>
      </c>
      <c r="D299" s="14">
        <f>სულ!D755</f>
        <v>0</v>
      </c>
      <c r="E299" s="14">
        <f>სულ!E755</f>
        <v>0</v>
      </c>
      <c r="F299" s="14">
        <v>0</v>
      </c>
      <c r="G299" s="14">
        <f t="shared" si="29"/>
        <v>0</v>
      </c>
      <c r="H299" s="14">
        <f>IF(OR(C299='ჯამი (HIDE)'!$B$11,C299='ჯამი (HIDE)'!$B$12,C299='ჯამი (HIDE)'!$B$13,C299='ჯამი (HIDE)'!$B$14),"",D299-G299)</f>
        <v>0</v>
      </c>
      <c r="I299" s="27" t="str">
        <f>IF(AND(D299=0,G299=0),"",IF(OR(C299='ჯამი (HIDE)'!$B$11,C299='ჯამი (HIDE)'!$B$12,C299='ჯამი (HIDE)'!$B$13,C299='ჯამი (HIDE)'!$B$14),"",G299/D299))</f>
        <v/>
      </c>
    </row>
    <row r="300" spans="1:9">
      <c r="A300" t="s">
        <v>199</v>
      </c>
      <c r="B300" s="6"/>
      <c r="C300" s="7" t="s">
        <v>9</v>
      </c>
      <c r="D300" s="14">
        <f>სულ!D756</f>
        <v>0</v>
      </c>
      <c r="E300" s="14">
        <f>სულ!E756</f>
        <v>0</v>
      </c>
      <c r="F300" s="14">
        <v>0</v>
      </c>
      <c r="G300" s="14">
        <f t="shared" si="29"/>
        <v>0</v>
      </c>
      <c r="H300" s="14">
        <f>IF(OR(C300='ჯამი (HIDE)'!$B$11,C300='ჯამი (HIDE)'!$B$12,C300='ჯამი (HIDE)'!$B$13,C300='ჯამი (HIDE)'!$B$14),"",D300-G300)</f>
        <v>0</v>
      </c>
      <c r="I300" s="27" t="str">
        <f>IF(AND(D300=0,G300=0),"",IF(OR(C300='ჯამი (HIDE)'!$B$11,C300='ჯამი (HIDE)'!$B$12,C300='ჯამი (HIDE)'!$B$13,C300='ჯამი (HIDE)'!$B$14),"",G300/D300))</f>
        <v/>
      </c>
    </row>
    <row r="301" spans="1:9">
      <c r="A301" t="s">
        <v>199</v>
      </c>
      <c r="B301" s="6"/>
      <c r="C301" s="7" t="s">
        <v>10</v>
      </c>
      <c r="D301" s="14">
        <f>სულ!D757</f>
        <v>0</v>
      </c>
      <c r="E301" s="14">
        <f>სულ!E757</f>
        <v>0</v>
      </c>
      <c r="F301" s="14">
        <v>0</v>
      </c>
      <c r="G301" s="14">
        <f t="shared" si="29"/>
        <v>0</v>
      </c>
      <c r="H301" s="14">
        <f>IF(OR(C301='ჯამი (HIDE)'!$B$11,C301='ჯამი (HIDE)'!$B$12,C301='ჯამი (HIDE)'!$B$13,C301='ჯამი (HIDE)'!$B$14),"",D301-G301)</f>
        <v>0</v>
      </c>
      <c r="I301" s="27" t="str">
        <f>IF(AND(D301=0,G301=0),"",IF(OR(C301='ჯამი (HIDE)'!$B$11,C301='ჯამი (HIDE)'!$B$12,C301='ჯამი (HIDE)'!$B$13,C301='ჯამი (HIDE)'!$B$14),"",G301/D301))</f>
        <v/>
      </c>
    </row>
    <row r="302" spans="1:9">
      <c r="A302" t="s">
        <v>199</v>
      </c>
      <c r="B302" s="6"/>
      <c r="C302" s="7" t="s">
        <v>11</v>
      </c>
      <c r="D302" s="14">
        <f>სულ!D758</f>
        <v>1605500</v>
      </c>
      <c r="E302" s="14">
        <f>სულ!E758</f>
        <v>677762</v>
      </c>
      <c r="F302" s="14">
        <v>881415</v>
      </c>
      <c r="G302" s="14">
        <f t="shared" si="29"/>
        <v>1559177</v>
      </c>
      <c r="H302" s="14">
        <f>IF(OR(C302='ჯამი (HIDE)'!$B$11,C302='ჯამი (HIDE)'!$B$12,C302='ჯამი (HIDE)'!$B$13,C302='ჯამი (HIDE)'!$B$14),"",D302-G302)</f>
        <v>46323</v>
      </c>
      <c r="I302" s="27">
        <f>IF(AND(D302=0,G302=0),"",IF(OR(C302='ჯამი (HIDE)'!$B$11,C302='ჯამი (HIDE)'!$B$12,C302='ჯამი (HIDE)'!$B$13,C302='ჯამი (HIDE)'!$B$14),"",G302/D302))</f>
        <v>0.97114730613516043</v>
      </c>
    </row>
    <row r="303" spans="1:9">
      <c r="A303" t="s">
        <v>199</v>
      </c>
      <c r="B303" s="6"/>
      <c r="C303" s="7" t="s">
        <v>12</v>
      </c>
      <c r="D303" s="14">
        <f>სულ!D759</f>
        <v>0</v>
      </c>
      <c r="E303" s="14">
        <f>სულ!E759</f>
        <v>0</v>
      </c>
      <c r="F303" s="14">
        <v>0</v>
      </c>
      <c r="G303" s="14">
        <f t="shared" si="29"/>
        <v>0</v>
      </c>
      <c r="H303" s="14">
        <f>IF(OR(C303='ჯამი (HIDE)'!$B$11,C303='ჯამი (HIDE)'!$B$12,C303='ჯამი (HIDE)'!$B$13,C303='ჯამი (HIDE)'!$B$14),"",D303-G303)</f>
        <v>0</v>
      </c>
      <c r="I303" s="27" t="str">
        <f>IF(AND(D303=0,G303=0),"",IF(OR(C303='ჯამი (HIDE)'!$B$11,C303='ჯამი (HIDE)'!$B$12,C303='ჯამი (HIDE)'!$B$13,C303='ჯამი (HIDE)'!$B$14),"",G303/D303))</f>
        <v/>
      </c>
    </row>
    <row r="304" spans="1:9">
      <c r="A304" t="s">
        <v>199</v>
      </c>
      <c r="B304" s="4"/>
      <c r="C304" s="5" t="s">
        <v>13</v>
      </c>
      <c r="D304" s="13">
        <f>სულ!D760</f>
        <v>0</v>
      </c>
      <c r="E304" s="13">
        <f>სულ!E760</f>
        <v>0</v>
      </c>
      <c r="F304" s="13">
        <v>0</v>
      </c>
      <c r="G304" s="13">
        <f t="shared" si="29"/>
        <v>0</v>
      </c>
      <c r="H304" s="13">
        <f>IF(OR(C304='ჯამი (HIDE)'!$B$11,C304='ჯამი (HIDE)'!$B$12,C304='ჯამი (HIDE)'!$B$13,C304='ჯამი (HIDE)'!$B$14),"",D304-G304)</f>
        <v>0</v>
      </c>
      <c r="I304" s="26" t="str">
        <f>IF(AND(D304=0,G304=0),"",IF(OR(C304='ჯამი (HIDE)'!$B$11,C304='ჯამი (HIDE)'!$B$12,C304='ჯამი (HIDE)'!$B$13,C304='ჯამი (HIDE)'!$B$14),"",G304/D304))</f>
        <v/>
      </c>
    </row>
    <row r="305" spans="1:9">
      <c r="A305" t="s">
        <v>199</v>
      </c>
      <c r="B305" s="4"/>
      <c r="C305" s="5" t="s">
        <v>14</v>
      </c>
      <c r="D305" s="13">
        <f>სულ!D761</f>
        <v>0</v>
      </c>
      <c r="E305" s="13">
        <f>სულ!E761</f>
        <v>0</v>
      </c>
      <c r="F305" s="13">
        <v>0</v>
      </c>
      <c r="G305" s="13">
        <f t="shared" si="29"/>
        <v>0</v>
      </c>
      <c r="H305" s="13">
        <f>IF(OR(C305='ჯამი (HIDE)'!$B$11,C305='ჯამი (HIDE)'!$B$12,C305='ჯამი (HIDE)'!$B$13,C305='ჯამი (HIDE)'!$B$14),"",D305-G305)</f>
        <v>0</v>
      </c>
      <c r="I305" s="26" t="str">
        <f>IF(AND(D305=0,G305=0),"",IF(OR(C305='ჯამი (HIDE)'!$B$11,C305='ჯამი (HIDE)'!$B$12,C305='ჯამი (HIDE)'!$B$13,C305='ჯამი (HIDE)'!$B$14),"",G305/D305))</f>
        <v/>
      </c>
    </row>
    <row r="306" spans="1:9" ht="15.75" thickBot="1">
      <c r="A306" t="s">
        <v>199</v>
      </c>
      <c r="B306" s="8"/>
      <c r="C306" s="9" t="s">
        <v>15</v>
      </c>
      <c r="D306" s="15">
        <f>სულ!D762</f>
        <v>0</v>
      </c>
      <c r="E306" s="15">
        <f>სულ!E762</f>
        <v>0</v>
      </c>
      <c r="F306" s="15">
        <v>0</v>
      </c>
      <c r="G306" s="15">
        <f t="shared" si="29"/>
        <v>0</v>
      </c>
      <c r="H306" s="15">
        <f>IF(OR(C306='ჯამი (HIDE)'!$B$11,C306='ჯამი (HIDE)'!$B$12,C306='ჯამი (HIDE)'!$B$13,C306='ჯამი (HIDE)'!$B$14),"",D306-G306)</f>
        <v>0</v>
      </c>
      <c r="I306" s="28" t="str">
        <f>IF(AND(D306=0,G306=0),"",IF(OR(C306='ჯამი (HIDE)'!$B$11,C306='ჯამი (HIDE)'!$B$12,C306='ჯამი (HIDE)'!$B$13,C306='ჯამი (HIDE)'!$B$14),"",G306/D306))</f>
        <v/>
      </c>
    </row>
    <row r="307" spans="1:9" ht="31.5" customHeight="1" thickTop="1" thickBot="1">
      <c r="A307" t="str">
        <f t="shared" si="30"/>
        <v>a</v>
      </c>
      <c r="B307" s="10" t="s">
        <v>132</v>
      </c>
      <c r="C307" s="11" t="s">
        <v>133</v>
      </c>
      <c r="D307" s="3">
        <f>სულ!D775</f>
        <v>939500</v>
      </c>
      <c r="E307" s="3">
        <f>სულ!E775</f>
        <v>355435.12</v>
      </c>
      <c r="F307" s="3">
        <f t="shared" ref="F307" si="37">SUM(F308,F316,F317,F318)</f>
        <v>592565</v>
      </c>
      <c r="G307" s="3">
        <f t="shared" si="29"/>
        <v>948000.12</v>
      </c>
      <c r="H307" s="3">
        <f>IF(OR(C307='ჯამი (HIDE)'!$B$11,C307='ჯამი (HIDE)'!$B$12,C307='ჯამი (HIDE)'!$B$13,C307='ჯამი (HIDE)'!$B$14),"",D307-G307)</f>
        <v>-8500.1199999999953</v>
      </c>
      <c r="I307" s="25">
        <f>IF(AND(D307=0,G307=0),"",IF(OR(C307='ჯამი (HIDE)'!$B$11,C307='ჯამი (HIDE)'!$B$12,C307='ჯამი (HIDE)'!$B$13,C307='ჯამი (HIDE)'!$B$14),"",G307/D307))</f>
        <v>1.0090474933475253</v>
      </c>
    </row>
    <row r="308" spans="1:9" ht="15.75" thickTop="1">
      <c r="A308" t="s">
        <v>199</v>
      </c>
      <c r="B308" s="4"/>
      <c r="C308" s="5" t="s">
        <v>5</v>
      </c>
      <c r="D308" s="13">
        <f>სულ!D776</f>
        <v>939500</v>
      </c>
      <c r="E308" s="13">
        <f>სულ!E776</f>
        <v>355435.12</v>
      </c>
      <c r="F308" s="13">
        <f t="shared" ref="F308" si="38">SUM(F309:F315)</f>
        <v>592565</v>
      </c>
      <c r="G308" s="13">
        <f t="shared" si="29"/>
        <v>948000.12</v>
      </c>
      <c r="H308" s="13">
        <f>IF(OR(C308='ჯამი (HIDE)'!$B$11,C308='ჯამი (HIDE)'!$B$12,C308='ჯამი (HIDE)'!$B$13,C308='ჯამი (HIDE)'!$B$14),"",D308-G308)</f>
        <v>-8500.1199999999953</v>
      </c>
      <c r="I308" s="26">
        <f>IF(AND(D308=0,G308=0),"",IF(OR(C308='ჯამი (HIDE)'!$B$11,C308='ჯამი (HIDE)'!$B$12,C308='ჯამი (HIDE)'!$B$13,C308='ჯამი (HIDE)'!$B$14),"",G308/D308))</f>
        <v>1.0090474933475253</v>
      </c>
    </row>
    <row r="309" spans="1:9">
      <c r="A309" t="s">
        <v>199</v>
      </c>
      <c r="B309" s="6"/>
      <c r="C309" s="7" t="s">
        <v>6</v>
      </c>
      <c r="D309" s="14">
        <f>სულ!D777</f>
        <v>0</v>
      </c>
      <c r="E309" s="14">
        <f>სულ!E777</f>
        <v>0</v>
      </c>
      <c r="F309" s="14">
        <v>0</v>
      </c>
      <c r="G309" s="14">
        <f t="shared" si="29"/>
        <v>0</v>
      </c>
      <c r="H309" s="14">
        <f>IF(OR(C309='ჯამი (HIDE)'!$B$11,C309='ჯამი (HIDE)'!$B$12,C309='ჯამი (HIDE)'!$B$13,C309='ჯამი (HIDE)'!$B$14),"",D309-G309)</f>
        <v>0</v>
      </c>
      <c r="I309" s="27" t="str">
        <f>IF(AND(D309=0,G309=0),"",IF(OR(C309='ჯამი (HIDE)'!$B$11,C309='ჯამი (HIDE)'!$B$12,C309='ჯამი (HIDE)'!$B$13,C309='ჯამი (HIDE)'!$B$14),"",G309/D309))</f>
        <v/>
      </c>
    </row>
    <row r="310" spans="1:9">
      <c r="A310" t="s">
        <v>199</v>
      </c>
      <c r="B310" s="6"/>
      <c r="C310" s="7" t="s">
        <v>7</v>
      </c>
      <c r="D310" s="14">
        <f>სულ!D778</f>
        <v>9000</v>
      </c>
      <c r="E310" s="14">
        <f>სულ!E778</f>
        <v>6000</v>
      </c>
      <c r="F310" s="14">
        <v>3000</v>
      </c>
      <c r="G310" s="14">
        <f t="shared" si="29"/>
        <v>9000</v>
      </c>
      <c r="H310" s="14">
        <f>IF(OR(C310='ჯამი (HIDE)'!$B$11,C310='ჯამი (HIDE)'!$B$12,C310='ჯამი (HIDE)'!$B$13,C310='ჯამი (HIDE)'!$B$14),"",D310-G310)</f>
        <v>0</v>
      </c>
      <c r="I310" s="27">
        <f>IF(AND(D310=0,G310=0),"",IF(OR(C310='ჯამი (HIDE)'!$B$11,C310='ჯამი (HIDE)'!$B$12,C310='ჯამი (HIDE)'!$B$13,C310='ჯამი (HIDE)'!$B$14),"",G310/D310))</f>
        <v>1</v>
      </c>
    </row>
    <row r="311" spans="1:9">
      <c r="A311" t="s">
        <v>199</v>
      </c>
      <c r="B311" s="6"/>
      <c r="C311" s="7" t="s">
        <v>8</v>
      </c>
      <c r="D311" s="14">
        <f>სულ!D779</f>
        <v>0</v>
      </c>
      <c r="E311" s="14">
        <f>სულ!E779</f>
        <v>0</v>
      </c>
      <c r="F311" s="14">
        <v>0</v>
      </c>
      <c r="G311" s="14">
        <f t="shared" si="29"/>
        <v>0</v>
      </c>
      <c r="H311" s="14">
        <f>IF(OR(C311='ჯამი (HIDE)'!$B$11,C311='ჯამი (HIDE)'!$B$12,C311='ჯამი (HIDE)'!$B$13,C311='ჯამი (HIDE)'!$B$14),"",D311-G311)</f>
        <v>0</v>
      </c>
      <c r="I311" s="27" t="str">
        <f>IF(AND(D311=0,G311=0),"",IF(OR(C311='ჯამი (HIDE)'!$B$11,C311='ჯამი (HIDE)'!$B$12,C311='ჯამი (HIDE)'!$B$13,C311='ჯამი (HIDE)'!$B$14),"",G311/D311))</f>
        <v/>
      </c>
    </row>
    <row r="312" spans="1:9">
      <c r="A312" t="s">
        <v>199</v>
      </c>
      <c r="B312" s="6"/>
      <c r="C312" s="7" t="s">
        <v>9</v>
      </c>
      <c r="D312" s="14">
        <f>სულ!D780</f>
        <v>0</v>
      </c>
      <c r="E312" s="14">
        <f>სულ!E780</f>
        <v>0</v>
      </c>
      <c r="F312" s="14">
        <v>0</v>
      </c>
      <c r="G312" s="14">
        <f t="shared" si="29"/>
        <v>0</v>
      </c>
      <c r="H312" s="14">
        <f>IF(OR(C312='ჯამი (HIDE)'!$B$11,C312='ჯამი (HIDE)'!$B$12,C312='ჯამი (HIDE)'!$B$13,C312='ჯამი (HIDE)'!$B$14),"",D312-G312)</f>
        <v>0</v>
      </c>
      <c r="I312" s="27" t="str">
        <f>IF(AND(D312=0,G312=0),"",IF(OR(C312='ჯამი (HIDE)'!$B$11,C312='ჯამი (HIDE)'!$B$12,C312='ჯამი (HIDE)'!$B$13,C312='ჯამი (HIDE)'!$B$14),"",G312/D312))</f>
        <v/>
      </c>
    </row>
    <row r="313" spans="1:9">
      <c r="A313" t="s">
        <v>199</v>
      </c>
      <c r="B313" s="6"/>
      <c r="C313" s="7" t="s">
        <v>10</v>
      </c>
      <c r="D313" s="14">
        <f>სულ!D781</f>
        <v>0</v>
      </c>
      <c r="E313" s="14">
        <f>სულ!E781</f>
        <v>0</v>
      </c>
      <c r="F313" s="14">
        <v>0</v>
      </c>
      <c r="G313" s="14">
        <f t="shared" si="29"/>
        <v>0</v>
      </c>
      <c r="H313" s="14">
        <f>IF(OR(C313='ჯამი (HIDE)'!$B$11,C313='ჯამი (HIDE)'!$B$12,C313='ჯამი (HIDE)'!$B$13,C313='ჯამი (HIDE)'!$B$14),"",D313-G313)</f>
        <v>0</v>
      </c>
      <c r="I313" s="27" t="str">
        <f>IF(AND(D313=0,G313=0),"",IF(OR(C313='ჯამი (HIDE)'!$B$11,C313='ჯამი (HIDE)'!$B$12,C313='ჯამი (HIDE)'!$B$13,C313='ჯამი (HIDE)'!$B$14),"",G313/D313))</f>
        <v/>
      </c>
    </row>
    <row r="314" spans="1:9">
      <c r="A314" t="s">
        <v>199</v>
      </c>
      <c r="B314" s="6"/>
      <c r="C314" s="7" t="s">
        <v>11</v>
      </c>
      <c r="D314" s="14">
        <f>სულ!D782</f>
        <v>930500</v>
      </c>
      <c r="E314" s="14">
        <f>სულ!E782</f>
        <v>349435.12</v>
      </c>
      <c r="F314" s="14">
        <v>589565</v>
      </c>
      <c r="G314" s="14">
        <f t="shared" si="29"/>
        <v>939000.12</v>
      </c>
      <c r="H314" s="14">
        <f>IF(OR(C314='ჯამი (HIDE)'!$B$11,C314='ჯამი (HIDE)'!$B$12,C314='ჯამი (HIDE)'!$B$13,C314='ჯამი (HIDE)'!$B$14),"",D314-G314)</f>
        <v>-8500.1199999999953</v>
      </c>
      <c r="I314" s="27">
        <f>IF(AND(D314=0,G314=0),"",IF(OR(C314='ჯამი (HIDE)'!$B$11,C314='ჯამი (HIDE)'!$B$12,C314='ჯამი (HIDE)'!$B$13,C314='ჯამი (HIDE)'!$B$14),"",G314/D314))</f>
        <v>1.0091350026867276</v>
      </c>
    </row>
    <row r="315" spans="1:9">
      <c r="A315" t="s">
        <v>199</v>
      </c>
      <c r="B315" s="6"/>
      <c r="C315" s="7" t="s">
        <v>12</v>
      </c>
      <c r="D315" s="14">
        <f>სულ!D783</f>
        <v>0</v>
      </c>
      <c r="E315" s="14">
        <f>სულ!E783</f>
        <v>0</v>
      </c>
      <c r="F315" s="14">
        <v>0</v>
      </c>
      <c r="G315" s="14">
        <f t="shared" si="29"/>
        <v>0</v>
      </c>
      <c r="H315" s="14">
        <f>IF(OR(C315='ჯამი (HIDE)'!$B$11,C315='ჯამი (HIDE)'!$B$12,C315='ჯამი (HIDE)'!$B$13,C315='ჯამი (HIDE)'!$B$14),"",D315-G315)</f>
        <v>0</v>
      </c>
      <c r="I315" s="27" t="str">
        <f>IF(AND(D315=0,G315=0),"",IF(OR(C315='ჯამი (HIDE)'!$B$11,C315='ჯამი (HIDE)'!$B$12,C315='ჯამი (HIDE)'!$B$13,C315='ჯამი (HIDE)'!$B$14),"",G315/D315))</f>
        <v/>
      </c>
    </row>
    <row r="316" spans="1:9">
      <c r="A316" t="s">
        <v>199</v>
      </c>
      <c r="B316" s="4"/>
      <c r="C316" s="5" t="s">
        <v>13</v>
      </c>
      <c r="D316" s="13">
        <f>სულ!D784</f>
        <v>0</v>
      </c>
      <c r="E316" s="13">
        <f>სულ!E784</f>
        <v>0</v>
      </c>
      <c r="F316" s="13">
        <v>0</v>
      </c>
      <c r="G316" s="13">
        <f t="shared" si="29"/>
        <v>0</v>
      </c>
      <c r="H316" s="13">
        <f>IF(OR(C316='ჯამი (HIDE)'!$B$11,C316='ჯამი (HIDE)'!$B$12,C316='ჯამი (HIDE)'!$B$13,C316='ჯამი (HIDE)'!$B$14),"",D316-G316)</f>
        <v>0</v>
      </c>
      <c r="I316" s="26" t="str">
        <f>IF(AND(D316=0,G316=0),"",IF(OR(C316='ჯამი (HIDE)'!$B$11,C316='ჯამი (HIDE)'!$B$12,C316='ჯამი (HIDE)'!$B$13,C316='ჯამი (HIDE)'!$B$14),"",G316/D316))</f>
        <v/>
      </c>
    </row>
    <row r="317" spans="1:9">
      <c r="A317" t="s">
        <v>199</v>
      </c>
      <c r="B317" s="4"/>
      <c r="C317" s="5" t="s">
        <v>14</v>
      </c>
      <c r="D317" s="13">
        <f>სულ!D785</f>
        <v>0</v>
      </c>
      <c r="E317" s="13">
        <f>სულ!E785</f>
        <v>0</v>
      </c>
      <c r="F317" s="13">
        <v>0</v>
      </c>
      <c r="G317" s="13">
        <f t="shared" si="29"/>
        <v>0</v>
      </c>
      <c r="H317" s="13">
        <f>IF(OR(C317='ჯამი (HIDE)'!$B$11,C317='ჯამი (HIDE)'!$B$12,C317='ჯამი (HIDE)'!$B$13,C317='ჯამი (HIDE)'!$B$14),"",D317-G317)</f>
        <v>0</v>
      </c>
      <c r="I317" s="26" t="str">
        <f>IF(AND(D317=0,G317=0),"",IF(OR(C317='ჯამი (HIDE)'!$B$11,C317='ჯამი (HIDE)'!$B$12,C317='ჯამი (HIDE)'!$B$13,C317='ჯამი (HIDE)'!$B$14),"",G317/D317))</f>
        <v/>
      </c>
    </row>
    <row r="318" spans="1:9" ht="15.75" thickBot="1">
      <c r="A318" t="s">
        <v>199</v>
      </c>
      <c r="B318" s="8"/>
      <c r="C318" s="9" t="s">
        <v>15</v>
      </c>
      <c r="D318" s="15">
        <f>სულ!D786</f>
        <v>0</v>
      </c>
      <c r="E318" s="15">
        <f>სულ!E786</f>
        <v>0</v>
      </c>
      <c r="F318" s="15">
        <v>0</v>
      </c>
      <c r="G318" s="15">
        <f t="shared" si="29"/>
        <v>0</v>
      </c>
      <c r="H318" s="15">
        <f>IF(OR(C318='ჯამი (HIDE)'!$B$11,C318='ჯამი (HIDE)'!$B$12,C318='ჯამი (HIDE)'!$B$13,C318='ჯამი (HIDE)'!$B$14),"",D318-G318)</f>
        <v>0</v>
      </c>
      <c r="I318" s="28" t="str">
        <f>IF(AND(D318=0,G318=0),"",IF(OR(C318='ჯამი (HIDE)'!$B$11,C318='ჯამი (HIDE)'!$B$12,C318='ჯამი (HIDE)'!$B$13,C318='ჯამი (HIDE)'!$B$14),"",G318/D318))</f>
        <v/>
      </c>
    </row>
    <row r="319" spans="1:9" ht="31.5" customHeight="1" thickTop="1" thickBot="1">
      <c r="A319" t="str">
        <f t="shared" si="30"/>
        <v>a</v>
      </c>
      <c r="B319" s="10" t="s">
        <v>136</v>
      </c>
      <c r="C319" s="11" t="s">
        <v>137</v>
      </c>
      <c r="D319" s="3">
        <f>სულ!D799</f>
        <v>5500000</v>
      </c>
      <c r="E319" s="3">
        <f>სულ!E799</f>
        <v>320634.17</v>
      </c>
      <c r="F319" s="3">
        <f t="shared" ref="F319" si="39">SUM(F320,F328,F329,F330)</f>
        <v>568865.81999999995</v>
      </c>
      <c r="G319" s="3">
        <f t="shared" si="29"/>
        <v>889499.99</v>
      </c>
      <c r="H319" s="3">
        <f>IF(OR(C319='ჯამი (HIDE)'!$B$11,C319='ჯამი (HIDE)'!$B$12,C319='ჯამი (HIDE)'!$B$13,C319='ჯამი (HIDE)'!$B$14),"",D319-G319)</f>
        <v>4610500.01</v>
      </c>
      <c r="I319" s="25">
        <f>IF(AND(D319=0,G319=0),"",IF(OR(C319='ჯამი (HIDE)'!$B$11,C319='ჯამი (HIDE)'!$B$12,C319='ჯამი (HIDE)'!$B$13,C319='ჯამი (HIDE)'!$B$14),"",G319/D319))</f>
        <v>0.16172727090909092</v>
      </c>
    </row>
    <row r="320" spans="1:9" ht="15.75" thickTop="1">
      <c r="A320" t="s">
        <v>199</v>
      </c>
      <c r="B320" s="4"/>
      <c r="C320" s="5" t="s">
        <v>5</v>
      </c>
      <c r="D320" s="13">
        <f>სულ!D800</f>
        <v>5500000</v>
      </c>
      <c r="E320" s="13">
        <f>სულ!E800</f>
        <v>320634.17</v>
      </c>
      <c r="F320" s="13">
        <f t="shared" ref="F320" si="40">SUM(F321:F327)</f>
        <v>568865.81999999995</v>
      </c>
      <c r="G320" s="13">
        <f t="shared" si="29"/>
        <v>889499.99</v>
      </c>
      <c r="H320" s="13">
        <f>IF(OR(C320='ჯამი (HIDE)'!$B$11,C320='ჯამი (HIDE)'!$B$12,C320='ჯამი (HIDE)'!$B$13,C320='ჯამი (HIDE)'!$B$14),"",D320-G320)</f>
        <v>4610500.01</v>
      </c>
      <c r="I320" s="26">
        <f>IF(AND(D320=0,G320=0),"",IF(OR(C320='ჯამი (HIDE)'!$B$11,C320='ჯამი (HIDE)'!$B$12,C320='ჯამი (HIDE)'!$B$13,C320='ჯამი (HIDE)'!$B$14),"",G320/D320))</f>
        <v>0.16172727090909092</v>
      </c>
    </row>
    <row r="321" spans="1:9">
      <c r="A321" t="s">
        <v>199</v>
      </c>
      <c r="B321" s="6"/>
      <c r="C321" s="7" t="s">
        <v>6</v>
      </c>
      <c r="D321" s="14">
        <f>სულ!D801</f>
        <v>0</v>
      </c>
      <c r="E321" s="14">
        <f>სულ!E801</f>
        <v>0</v>
      </c>
      <c r="F321" s="14">
        <v>0</v>
      </c>
      <c r="G321" s="14">
        <f t="shared" si="29"/>
        <v>0</v>
      </c>
      <c r="H321" s="14">
        <f>IF(OR(C321='ჯამი (HIDE)'!$B$11,C321='ჯამი (HIDE)'!$B$12,C321='ჯამი (HIDE)'!$B$13,C321='ჯამი (HIDE)'!$B$14),"",D321-G321)</f>
        <v>0</v>
      </c>
      <c r="I321" s="27" t="str">
        <f>IF(AND(D321=0,G321=0),"",IF(OR(C321='ჯამი (HIDE)'!$B$11,C321='ჯამი (HIDE)'!$B$12,C321='ჯამი (HIDE)'!$B$13,C321='ჯამი (HIDE)'!$B$14),"",G321/D321))</f>
        <v/>
      </c>
    </row>
    <row r="322" spans="1:9">
      <c r="A322" t="s">
        <v>199</v>
      </c>
      <c r="B322" s="6"/>
      <c r="C322" s="7" t="s">
        <v>7</v>
      </c>
      <c r="D322" s="14">
        <f>სულ!D802</f>
        <v>43000</v>
      </c>
      <c r="E322" s="14">
        <f>სულ!E802</f>
        <v>26397.18</v>
      </c>
      <c r="F322" s="14">
        <v>16602.82</v>
      </c>
      <c r="G322" s="14">
        <f t="shared" si="29"/>
        <v>43000</v>
      </c>
      <c r="H322" s="14">
        <f>IF(OR(C322='ჯამი (HIDE)'!$B$11,C322='ჯამი (HIDE)'!$B$12,C322='ჯამი (HIDE)'!$B$13,C322='ჯამი (HIDE)'!$B$14),"",D322-G322)</f>
        <v>0</v>
      </c>
      <c r="I322" s="27">
        <f>IF(AND(D322=0,G322=0),"",IF(OR(C322='ჯამი (HIDE)'!$B$11,C322='ჯამი (HIDE)'!$B$12,C322='ჯამი (HIDE)'!$B$13,C322='ჯამი (HIDE)'!$B$14),"",G322/D322))</f>
        <v>1</v>
      </c>
    </row>
    <row r="323" spans="1:9">
      <c r="A323" t="s">
        <v>199</v>
      </c>
      <c r="B323" s="6"/>
      <c r="C323" s="7" t="s">
        <v>8</v>
      </c>
      <c r="D323" s="14">
        <f>სულ!D803</f>
        <v>0</v>
      </c>
      <c r="E323" s="14">
        <f>სულ!E803</f>
        <v>0</v>
      </c>
      <c r="F323" s="14">
        <v>0</v>
      </c>
      <c r="G323" s="14">
        <f t="shared" si="29"/>
        <v>0</v>
      </c>
      <c r="H323" s="14">
        <f>IF(OR(C323='ჯამი (HIDE)'!$B$11,C323='ჯამი (HIDE)'!$B$12,C323='ჯამი (HIDE)'!$B$13,C323='ჯამი (HIDE)'!$B$14),"",D323-G323)</f>
        <v>0</v>
      </c>
      <c r="I323" s="27" t="str">
        <f>IF(AND(D323=0,G323=0),"",IF(OR(C323='ჯამი (HIDE)'!$B$11,C323='ჯამი (HIDE)'!$B$12,C323='ჯამი (HIDE)'!$B$13,C323='ჯამი (HIDE)'!$B$14),"",G323/D323))</f>
        <v/>
      </c>
    </row>
    <row r="324" spans="1:9">
      <c r="A324" t="s">
        <v>199</v>
      </c>
      <c r="B324" s="6"/>
      <c r="C324" s="7" t="s">
        <v>9</v>
      </c>
      <c r="D324" s="14">
        <f>სულ!D804</f>
        <v>0</v>
      </c>
      <c r="E324" s="14">
        <f>სულ!E804</f>
        <v>0</v>
      </c>
      <c r="F324" s="14">
        <v>0</v>
      </c>
      <c r="G324" s="14">
        <f t="shared" ref="G324:G387" si="41">E324+F324</f>
        <v>0</v>
      </c>
      <c r="H324" s="14">
        <f>IF(OR(C324='ჯამი (HIDE)'!$B$11,C324='ჯამი (HIDE)'!$B$12,C324='ჯამი (HIDE)'!$B$13,C324='ჯამი (HIDE)'!$B$14),"",D324-G324)</f>
        <v>0</v>
      </c>
      <c r="I324" s="27" t="str">
        <f>IF(AND(D324=0,G324=0),"",IF(OR(C324='ჯამი (HIDE)'!$B$11,C324='ჯამი (HIDE)'!$B$12,C324='ჯამი (HIDE)'!$B$13,C324='ჯამი (HIDE)'!$B$14),"",G324/D324))</f>
        <v/>
      </c>
    </row>
    <row r="325" spans="1:9">
      <c r="A325" t="s">
        <v>199</v>
      </c>
      <c r="B325" s="6"/>
      <c r="C325" s="7" t="s">
        <v>10</v>
      </c>
      <c r="D325" s="14">
        <f>სულ!D805</f>
        <v>0</v>
      </c>
      <c r="E325" s="14">
        <f>სულ!E805</f>
        <v>0</v>
      </c>
      <c r="F325" s="14">
        <v>0</v>
      </c>
      <c r="G325" s="14">
        <f t="shared" si="41"/>
        <v>0</v>
      </c>
      <c r="H325" s="14">
        <f>IF(OR(C325='ჯამი (HIDE)'!$B$11,C325='ჯამი (HIDE)'!$B$12,C325='ჯამი (HIDE)'!$B$13,C325='ჯამი (HIDE)'!$B$14),"",D325-G325)</f>
        <v>0</v>
      </c>
      <c r="I325" s="27" t="str">
        <f>IF(AND(D325=0,G325=0),"",IF(OR(C325='ჯამი (HIDE)'!$B$11,C325='ჯამი (HIDE)'!$B$12,C325='ჯამი (HIDE)'!$B$13,C325='ჯამი (HIDE)'!$B$14),"",G325/D325))</f>
        <v/>
      </c>
    </row>
    <row r="326" spans="1:9">
      <c r="A326" t="s">
        <v>199</v>
      </c>
      <c r="B326" s="6"/>
      <c r="C326" s="7" t="s">
        <v>11</v>
      </c>
      <c r="D326" s="14">
        <f>სულ!D806</f>
        <v>5457000</v>
      </c>
      <c r="E326" s="14">
        <f>სულ!E806</f>
        <v>294236.99</v>
      </c>
      <c r="F326" s="14">
        <v>552263</v>
      </c>
      <c r="G326" s="14">
        <f t="shared" si="41"/>
        <v>846499.99</v>
      </c>
      <c r="H326" s="14">
        <f>IF(OR(C326='ჯამი (HIDE)'!$B$11,C326='ჯამი (HIDE)'!$B$12,C326='ჯამი (HIDE)'!$B$13,C326='ჯამი (HIDE)'!$B$14),"",D326-G326)</f>
        <v>4610500.01</v>
      </c>
      <c r="I326" s="27">
        <f>IF(AND(D326=0,G326=0),"",IF(OR(C326='ჯამი (HIDE)'!$B$11,C326='ჯამი (HIDE)'!$B$12,C326='ჯამი (HIDE)'!$B$13,C326='ჯამი (HIDE)'!$B$14),"",G326/D326))</f>
        <v>0.15512185999633499</v>
      </c>
    </row>
    <row r="327" spans="1:9">
      <c r="A327" t="s">
        <v>199</v>
      </c>
      <c r="B327" s="6"/>
      <c r="C327" s="7" t="s">
        <v>12</v>
      </c>
      <c r="D327" s="14">
        <f>სულ!D807</f>
        <v>0</v>
      </c>
      <c r="E327" s="14">
        <f>სულ!E807</f>
        <v>0</v>
      </c>
      <c r="F327" s="14">
        <v>0</v>
      </c>
      <c r="G327" s="14">
        <f t="shared" si="41"/>
        <v>0</v>
      </c>
      <c r="H327" s="14">
        <f>IF(OR(C327='ჯამი (HIDE)'!$B$11,C327='ჯამი (HIDE)'!$B$12,C327='ჯამი (HIDE)'!$B$13,C327='ჯამი (HIDE)'!$B$14),"",D327-G327)</f>
        <v>0</v>
      </c>
      <c r="I327" s="27" t="str">
        <f>IF(AND(D327=0,G327=0),"",IF(OR(C327='ჯამი (HIDE)'!$B$11,C327='ჯამი (HIDE)'!$B$12,C327='ჯამი (HIDE)'!$B$13,C327='ჯამი (HIDE)'!$B$14),"",G327/D327))</f>
        <v/>
      </c>
    </row>
    <row r="328" spans="1:9">
      <c r="A328" t="s">
        <v>199</v>
      </c>
      <c r="B328" s="4"/>
      <c r="C328" s="5" t="s">
        <v>13</v>
      </c>
      <c r="D328" s="13">
        <f>სულ!D808</f>
        <v>0</v>
      </c>
      <c r="E328" s="13">
        <f>სულ!E808</f>
        <v>0</v>
      </c>
      <c r="F328" s="13">
        <v>0</v>
      </c>
      <c r="G328" s="13">
        <f t="shared" si="41"/>
        <v>0</v>
      </c>
      <c r="H328" s="13">
        <f>IF(OR(C328='ჯამი (HIDE)'!$B$11,C328='ჯამი (HIDE)'!$B$12,C328='ჯამი (HIDE)'!$B$13,C328='ჯამი (HIDE)'!$B$14),"",D328-G328)</f>
        <v>0</v>
      </c>
      <c r="I328" s="26" t="str">
        <f>IF(AND(D328=0,G328=0),"",IF(OR(C328='ჯამი (HIDE)'!$B$11,C328='ჯამი (HIDE)'!$B$12,C328='ჯამი (HIDE)'!$B$13,C328='ჯამი (HIDE)'!$B$14),"",G328/D328))</f>
        <v/>
      </c>
    </row>
    <row r="329" spans="1:9">
      <c r="A329" t="s">
        <v>199</v>
      </c>
      <c r="B329" s="4"/>
      <c r="C329" s="5" t="s">
        <v>14</v>
      </c>
      <c r="D329" s="13">
        <f>სულ!D809</f>
        <v>0</v>
      </c>
      <c r="E329" s="13">
        <f>სულ!E809</f>
        <v>0</v>
      </c>
      <c r="F329" s="13">
        <v>0</v>
      </c>
      <c r="G329" s="13">
        <f t="shared" si="41"/>
        <v>0</v>
      </c>
      <c r="H329" s="13">
        <f>IF(OR(C329='ჯამი (HIDE)'!$B$11,C329='ჯამი (HIDE)'!$B$12,C329='ჯამი (HIDE)'!$B$13,C329='ჯამი (HIDE)'!$B$14),"",D329-G329)</f>
        <v>0</v>
      </c>
      <c r="I329" s="26" t="str">
        <f>IF(AND(D329=0,G329=0),"",IF(OR(C329='ჯამი (HIDE)'!$B$11,C329='ჯამი (HIDE)'!$B$12,C329='ჯამი (HIDE)'!$B$13,C329='ჯამი (HIDE)'!$B$14),"",G329/D329))</f>
        <v/>
      </c>
    </row>
    <row r="330" spans="1:9" ht="15.75" thickBot="1">
      <c r="A330" t="s">
        <v>199</v>
      </c>
      <c r="B330" s="8"/>
      <c r="C330" s="9" t="s">
        <v>15</v>
      </c>
      <c r="D330" s="15">
        <f>სულ!D810</f>
        <v>0</v>
      </c>
      <c r="E330" s="15">
        <f>სულ!E810</f>
        <v>0</v>
      </c>
      <c r="F330" s="15">
        <v>0</v>
      </c>
      <c r="G330" s="15">
        <f t="shared" si="41"/>
        <v>0</v>
      </c>
      <c r="H330" s="15">
        <f>IF(OR(C330='ჯამი (HIDE)'!$B$11,C330='ჯამი (HIDE)'!$B$12,C330='ჯამი (HIDE)'!$B$13,C330='ჯამი (HIDE)'!$B$14),"",D330-G330)</f>
        <v>0</v>
      </c>
      <c r="I330" s="28" t="str">
        <f>IF(AND(D330=0,G330=0),"",IF(OR(C330='ჯამი (HIDE)'!$B$11,C330='ჯამი (HIDE)'!$B$12,C330='ჯამი (HIDE)'!$B$13,C330='ჯამი (HIDE)'!$B$14),"",G330/D330))</f>
        <v/>
      </c>
    </row>
    <row r="331" spans="1:9" ht="31.5" customHeight="1" thickTop="1" thickBot="1">
      <c r="A331" t="str">
        <f t="shared" si="30"/>
        <v>a</v>
      </c>
      <c r="B331" s="2" t="s">
        <v>140</v>
      </c>
      <c r="C331" s="3" t="s">
        <v>141</v>
      </c>
      <c r="D331" s="3">
        <f>სულ!D823</f>
        <v>4000000</v>
      </c>
      <c r="E331" s="3">
        <f>სულ!E823</f>
        <v>1629532.84</v>
      </c>
      <c r="F331" s="3">
        <f t="shared" ref="F331" si="42">SUM(F332,F340,F341,F342)</f>
        <v>2438467.16</v>
      </c>
      <c r="G331" s="3">
        <f t="shared" si="41"/>
        <v>4068000</v>
      </c>
      <c r="H331" s="3">
        <f>IF(OR(C331='ჯამი (HIDE)'!$B$11,C331='ჯამი (HIDE)'!$B$12,C331='ჯამი (HIDE)'!$B$13,C331='ჯამი (HIDE)'!$B$14),"",D331-G331)</f>
        <v>-68000</v>
      </c>
      <c r="I331" s="25">
        <f>IF(AND(D331=0,G331=0),"",IF(OR(C331='ჯამი (HIDE)'!$B$11,C331='ჯამი (HIDE)'!$B$12,C331='ჯამი (HIDE)'!$B$13,C331='ჯამი (HIDE)'!$B$14),"",G331/D331))</f>
        <v>1.0169999999999999</v>
      </c>
    </row>
    <row r="332" spans="1:9" ht="15.75" thickTop="1">
      <c r="A332" t="s">
        <v>199</v>
      </c>
      <c r="B332" s="4"/>
      <c r="C332" s="5" t="s">
        <v>5</v>
      </c>
      <c r="D332" s="13">
        <f>სულ!D824</f>
        <v>4000000</v>
      </c>
      <c r="E332" s="13">
        <f>სულ!E824</f>
        <v>1629532.84</v>
      </c>
      <c r="F332" s="13">
        <f t="shared" ref="F332" si="43">SUM(F333:F339)</f>
        <v>2438467.16</v>
      </c>
      <c r="G332" s="13">
        <f t="shared" si="41"/>
        <v>4068000</v>
      </c>
      <c r="H332" s="13">
        <f>IF(OR(C332='ჯამი (HIDE)'!$B$11,C332='ჯამი (HIDE)'!$B$12,C332='ჯამი (HIDE)'!$B$13,C332='ჯამი (HIDE)'!$B$14),"",D332-G332)</f>
        <v>-68000</v>
      </c>
      <c r="I332" s="26">
        <f>IF(AND(D332=0,G332=0),"",IF(OR(C332='ჯამი (HIDE)'!$B$11,C332='ჯამი (HIDE)'!$B$12,C332='ჯამი (HIDE)'!$B$13,C332='ჯამი (HIDE)'!$B$14),"",G332/D332))</f>
        <v>1.0169999999999999</v>
      </c>
    </row>
    <row r="333" spans="1:9">
      <c r="A333" t="s">
        <v>199</v>
      </c>
      <c r="B333" s="6"/>
      <c r="C333" s="7" t="s">
        <v>6</v>
      </c>
      <c r="D333" s="14">
        <f>სულ!D825</f>
        <v>0</v>
      </c>
      <c r="E333" s="14">
        <f>სულ!E825</f>
        <v>0</v>
      </c>
      <c r="F333" s="14">
        <v>0</v>
      </c>
      <c r="G333" s="14">
        <f t="shared" si="41"/>
        <v>0</v>
      </c>
      <c r="H333" s="14">
        <f>IF(OR(C333='ჯამი (HIDE)'!$B$11,C333='ჯამი (HIDE)'!$B$12,C333='ჯამი (HIDE)'!$B$13,C333='ჯამი (HIDE)'!$B$14),"",D333-G333)</f>
        <v>0</v>
      </c>
      <c r="I333" s="27" t="str">
        <f>IF(AND(D333=0,G333=0),"",IF(OR(C333='ჯამი (HIDE)'!$B$11,C333='ჯამი (HIDE)'!$B$12,C333='ჯამი (HIDE)'!$B$13,C333='ჯამი (HIDE)'!$B$14),"",G333/D333))</f>
        <v/>
      </c>
    </row>
    <row r="334" spans="1:9">
      <c r="A334" t="s">
        <v>199</v>
      </c>
      <c r="B334" s="6"/>
      <c r="C334" s="7" t="s">
        <v>7</v>
      </c>
      <c r="D334" s="14">
        <f>სულ!D826</f>
        <v>0</v>
      </c>
      <c r="E334" s="14">
        <f>სულ!E826</f>
        <v>0</v>
      </c>
      <c r="F334" s="14">
        <v>0</v>
      </c>
      <c r="G334" s="14">
        <f t="shared" si="41"/>
        <v>0</v>
      </c>
      <c r="H334" s="14">
        <f>IF(OR(C334='ჯამი (HIDE)'!$B$11,C334='ჯამი (HIDE)'!$B$12,C334='ჯამი (HIDE)'!$B$13,C334='ჯამი (HIDE)'!$B$14),"",D334-G334)</f>
        <v>0</v>
      </c>
      <c r="I334" s="27" t="str">
        <f>IF(AND(D334=0,G334=0),"",IF(OR(C334='ჯამი (HIDE)'!$B$11,C334='ჯამი (HIDE)'!$B$12,C334='ჯამი (HIDE)'!$B$13,C334='ჯამი (HIDE)'!$B$14),"",G334/D334))</f>
        <v/>
      </c>
    </row>
    <row r="335" spans="1:9">
      <c r="A335" t="s">
        <v>199</v>
      </c>
      <c r="B335" s="6"/>
      <c r="C335" s="7" t="s">
        <v>8</v>
      </c>
      <c r="D335" s="14">
        <f>სულ!D827</f>
        <v>0</v>
      </c>
      <c r="E335" s="14">
        <f>სულ!E827</f>
        <v>0</v>
      </c>
      <c r="F335" s="14">
        <v>0</v>
      </c>
      <c r="G335" s="14">
        <f t="shared" si="41"/>
        <v>0</v>
      </c>
      <c r="H335" s="14">
        <f>IF(OR(C335='ჯამი (HIDE)'!$B$11,C335='ჯამი (HIDE)'!$B$12,C335='ჯამი (HIDE)'!$B$13,C335='ჯამი (HIDE)'!$B$14),"",D335-G335)</f>
        <v>0</v>
      </c>
      <c r="I335" s="27" t="str">
        <f>IF(AND(D335=0,G335=0),"",IF(OR(C335='ჯამი (HIDE)'!$B$11,C335='ჯამი (HIDE)'!$B$12,C335='ჯამი (HIDE)'!$B$13,C335='ჯამი (HIDE)'!$B$14),"",G335/D335))</f>
        <v/>
      </c>
    </row>
    <row r="336" spans="1:9">
      <c r="A336" t="s">
        <v>199</v>
      </c>
      <c r="B336" s="6"/>
      <c r="C336" s="7" t="s">
        <v>9</v>
      </c>
      <c r="D336" s="14">
        <f>სულ!D828</f>
        <v>0</v>
      </c>
      <c r="E336" s="14">
        <f>სულ!E828</f>
        <v>0</v>
      </c>
      <c r="F336" s="14">
        <v>0</v>
      </c>
      <c r="G336" s="14">
        <f t="shared" si="41"/>
        <v>0</v>
      </c>
      <c r="H336" s="14">
        <f>IF(OR(C336='ჯამი (HIDE)'!$B$11,C336='ჯამი (HIDE)'!$B$12,C336='ჯამი (HIDE)'!$B$13,C336='ჯამი (HIDE)'!$B$14),"",D336-G336)</f>
        <v>0</v>
      </c>
      <c r="I336" s="27" t="str">
        <f>IF(AND(D336=0,G336=0),"",IF(OR(C336='ჯამი (HIDE)'!$B$11,C336='ჯამი (HIDE)'!$B$12,C336='ჯამი (HIDE)'!$B$13,C336='ჯამი (HIDE)'!$B$14),"",G336/D336))</f>
        <v/>
      </c>
    </row>
    <row r="337" spans="1:9">
      <c r="A337" t="s">
        <v>199</v>
      </c>
      <c r="B337" s="6"/>
      <c r="C337" s="7" t="s">
        <v>10</v>
      </c>
      <c r="D337" s="14">
        <f>სულ!D829</f>
        <v>0</v>
      </c>
      <c r="E337" s="14">
        <f>სულ!E829</f>
        <v>0</v>
      </c>
      <c r="F337" s="14">
        <v>0</v>
      </c>
      <c r="G337" s="14">
        <f t="shared" si="41"/>
        <v>0</v>
      </c>
      <c r="H337" s="14">
        <f>IF(OR(C337='ჯამი (HIDE)'!$B$11,C337='ჯამი (HIDE)'!$B$12,C337='ჯამი (HIDE)'!$B$13,C337='ჯამი (HIDE)'!$B$14),"",D337-G337)</f>
        <v>0</v>
      </c>
      <c r="I337" s="27" t="str">
        <f>IF(AND(D337=0,G337=0),"",IF(OR(C337='ჯამი (HIDE)'!$B$11,C337='ჯამი (HIDE)'!$B$12,C337='ჯამი (HIDE)'!$B$13,C337='ჯამი (HIDE)'!$B$14),"",G337/D337))</f>
        <v/>
      </c>
    </row>
    <row r="338" spans="1:9">
      <c r="A338" t="s">
        <v>199</v>
      </c>
      <c r="B338" s="6"/>
      <c r="C338" s="7" t="s">
        <v>11</v>
      </c>
      <c r="D338" s="14">
        <f>სულ!D830</f>
        <v>4000000</v>
      </c>
      <c r="E338" s="14">
        <f>სულ!E830</f>
        <v>1629532.84</v>
      </c>
      <c r="F338" s="14">
        <v>2438467.16</v>
      </c>
      <c r="G338" s="14">
        <f t="shared" si="41"/>
        <v>4068000</v>
      </c>
      <c r="H338" s="14">
        <f>IF(OR(C338='ჯამი (HIDE)'!$B$11,C338='ჯამი (HIDE)'!$B$12,C338='ჯამი (HIDE)'!$B$13,C338='ჯამი (HIDE)'!$B$14),"",D338-G338)</f>
        <v>-68000</v>
      </c>
      <c r="I338" s="27">
        <f>IF(AND(D338=0,G338=0),"",IF(OR(C338='ჯამი (HIDE)'!$B$11,C338='ჯამი (HIDE)'!$B$12,C338='ჯამი (HIDE)'!$B$13,C338='ჯამი (HIDE)'!$B$14),"",G338/D338))</f>
        <v>1.0169999999999999</v>
      </c>
    </row>
    <row r="339" spans="1:9">
      <c r="A339" t="s">
        <v>199</v>
      </c>
      <c r="B339" s="6"/>
      <c r="C339" s="7" t="s">
        <v>12</v>
      </c>
      <c r="D339" s="14">
        <f>სულ!D831</f>
        <v>0</v>
      </c>
      <c r="E339" s="14">
        <f>სულ!E831</f>
        <v>0</v>
      </c>
      <c r="F339" s="14">
        <v>0</v>
      </c>
      <c r="G339" s="14">
        <f t="shared" si="41"/>
        <v>0</v>
      </c>
      <c r="H339" s="14">
        <f>IF(OR(C339='ჯამი (HIDE)'!$B$11,C339='ჯამი (HIDE)'!$B$12,C339='ჯამი (HIDE)'!$B$13,C339='ჯამი (HIDE)'!$B$14),"",D339-G339)</f>
        <v>0</v>
      </c>
      <c r="I339" s="27" t="str">
        <f>IF(AND(D339=0,G339=0),"",IF(OR(C339='ჯამი (HIDE)'!$B$11,C339='ჯამი (HIDE)'!$B$12,C339='ჯამი (HIDE)'!$B$13,C339='ჯამი (HIDE)'!$B$14),"",G339/D339))</f>
        <v/>
      </c>
    </row>
    <row r="340" spans="1:9">
      <c r="A340" t="s">
        <v>199</v>
      </c>
      <c r="B340" s="4"/>
      <c r="C340" s="5" t="s">
        <v>13</v>
      </c>
      <c r="D340" s="13">
        <f>სულ!D832</f>
        <v>0</v>
      </c>
      <c r="E340" s="13">
        <f>სულ!E832</f>
        <v>0</v>
      </c>
      <c r="F340" s="13">
        <v>0</v>
      </c>
      <c r="G340" s="13">
        <f t="shared" si="41"/>
        <v>0</v>
      </c>
      <c r="H340" s="13">
        <f>IF(OR(C340='ჯამი (HIDE)'!$B$11,C340='ჯამი (HIDE)'!$B$12,C340='ჯამი (HIDE)'!$B$13,C340='ჯამი (HIDE)'!$B$14),"",D340-G340)</f>
        <v>0</v>
      </c>
      <c r="I340" s="26" t="str">
        <f>IF(AND(D340=0,G340=0),"",IF(OR(C340='ჯამი (HIDE)'!$B$11,C340='ჯამი (HIDE)'!$B$12,C340='ჯამი (HIDE)'!$B$13,C340='ჯამი (HIDE)'!$B$14),"",G340/D340))</f>
        <v/>
      </c>
    </row>
    <row r="341" spans="1:9">
      <c r="A341" t="s">
        <v>199</v>
      </c>
      <c r="B341" s="4"/>
      <c r="C341" s="5" t="s">
        <v>14</v>
      </c>
      <c r="D341" s="13">
        <f>სულ!D833</f>
        <v>0</v>
      </c>
      <c r="E341" s="13">
        <f>სულ!E833</f>
        <v>0</v>
      </c>
      <c r="F341" s="13">
        <v>0</v>
      </c>
      <c r="G341" s="13">
        <f t="shared" si="41"/>
        <v>0</v>
      </c>
      <c r="H341" s="13">
        <f>IF(OR(C341='ჯამი (HIDE)'!$B$11,C341='ჯამი (HIDE)'!$B$12,C341='ჯამი (HIDE)'!$B$13,C341='ჯამი (HIDE)'!$B$14),"",D341-G341)</f>
        <v>0</v>
      </c>
      <c r="I341" s="26" t="str">
        <f>IF(AND(D341=0,G341=0),"",IF(OR(C341='ჯამი (HIDE)'!$B$11,C341='ჯამი (HIDE)'!$B$12,C341='ჯამი (HIDE)'!$B$13,C341='ჯამი (HIDE)'!$B$14),"",G341/D341))</f>
        <v/>
      </c>
    </row>
    <row r="342" spans="1:9" ht="15.75" thickBot="1">
      <c r="A342" t="s">
        <v>199</v>
      </c>
      <c r="B342" s="8"/>
      <c r="C342" s="9" t="s">
        <v>15</v>
      </c>
      <c r="D342" s="15">
        <f>სულ!D834</f>
        <v>0</v>
      </c>
      <c r="E342" s="15">
        <f>სულ!E834</f>
        <v>0</v>
      </c>
      <c r="F342" s="15">
        <v>0</v>
      </c>
      <c r="G342" s="15">
        <f t="shared" si="41"/>
        <v>0</v>
      </c>
      <c r="H342" s="15">
        <f>IF(OR(C342='ჯამი (HIDE)'!$B$11,C342='ჯამი (HIDE)'!$B$12,C342='ჯამი (HIDE)'!$B$13,C342='ჯამი (HIDE)'!$B$14),"",D342-G342)</f>
        <v>0</v>
      </c>
      <c r="I342" s="28" t="str">
        <f>IF(AND(D342=0,G342=0),"",IF(OR(C342='ჯამი (HIDE)'!$B$11,C342='ჯამი (HIDE)'!$B$12,C342='ჯამი (HIDE)'!$B$13,C342='ჯამი (HIDE)'!$B$14),"",G342/D342))</f>
        <v/>
      </c>
    </row>
    <row r="343" spans="1:9" ht="31.5" customHeight="1" thickTop="1" thickBot="1">
      <c r="A343" t="str">
        <f t="shared" ref="A343" si="44">IF(OR(D343&lt;&gt;0,F343&lt;&gt;0,G343&lt;&gt;0,H343&lt;&gt;0,I343&lt;&gt;0,),"a","b")</f>
        <v>a</v>
      </c>
      <c r="B343" s="2" t="s">
        <v>142</v>
      </c>
      <c r="C343" s="3" t="s">
        <v>143</v>
      </c>
      <c r="D343" s="3">
        <f>სულ!D835</f>
        <v>2726000</v>
      </c>
      <c r="E343" s="3">
        <f>სულ!E835</f>
        <v>541066.93999999994</v>
      </c>
      <c r="F343" s="3">
        <f t="shared" ref="F343" si="45">SUM(F344,F352,F353,F354)</f>
        <v>1054933</v>
      </c>
      <c r="G343" s="3">
        <f t="shared" si="41"/>
        <v>1595999.94</v>
      </c>
      <c r="H343" s="3">
        <f>IF(OR(C343='ჯამი (HIDE)'!$B$11,C343='ჯამი (HIDE)'!$B$12,C343='ჯამი (HIDE)'!$B$13,C343='ჯამი (HIDE)'!$B$14),"",D343-G343)</f>
        <v>1130000.06</v>
      </c>
      <c r="I343" s="25">
        <f>IF(AND(D343=0,G343=0),"",IF(OR(C343='ჯამი (HIDE)'!$B$11,C343='ჯამი (HIDE)'!$B$12,C343='ჯამი (HIDE)'!$B$13,C343='ჯამი (HIDE)'!$B$14),"",G343/D343))</f>
        <v>0.58547319882611881</v>
      </c>
    </row>
    <row r="344" spans="1:9" ht="15.75" thickTop="1">
      <c r="A344" t="s">
        <v>199</v>
      </c>
      <c r="B344" s="4"/>
      <c r="C344" s="5" t="s">
        <v>5</v>
      </c>
      <c r="D344" s="13">
        <f>სულ!D836</f>
        <v>2726000</v>
      </c>
      <c r="E344" s="13">
        <f>სულ!E836</f>
        <v>541066.93999999994</v>
      </c>
      <c r="F344" s="13">
        <f t="shared" ref="F344" si="46">SUM(F345:F351)</f>
        <v>1054933</v>
      </c>
      <c r="G344" s="13">
        <f t="shared" si="41"/>
        <v>1595999.94</v>
      </c>
      <c r="H344" s="13">
        <f>IF(OR(C344='ჯამი (HIDE)'!$B$11,C344='ჯამი (HIDE)'!$B$12,C344='ჯამი (HIDE)'!$B$13,C344='ჯამი (HIDE)'!$B$14),"",D344-G344)</f>
        <v>1130000.06</v>
      </c>
      <c r="I344" s="26">
        <f>IF(AND(D344=0,G344=0),"",IF(OR(C344='ჯამი (HIDE)'!$B$11,C344='ჯამი (HIDE)'!$B$12,C344='ჯამი (HIDE)'!$B$13,C344='ჯამი (HIDE)'!$B$14),"",G344/D344))</f>
        <v>0.58547319882611881</v>
      </c>
    </row>
    <row r="345" spans="1:9">
      <c r="A345" t="s">
        <v>199</v>
      </c>
      <c r="B345" s="6"/>
      <c r="C345" s="7" t="s">
        <v>6</v>
      </c>
      <c r="D345" s="14">
        <f>სულ!D837</f>
        <v>0</v>
      </c>
      <c r="E345" s="14">
        <f>სულ!E837</f>
        <v>0</v>
      </c>
      <c r="F345" s="14">
        <v>0</v>
      </c>
      <c r="G345" s="14">
        <f t="shared" si="41"/>
        <v>0</v>
      </c>
      <c r="H345" s="14">
        <f>IF(OR(C345='ჯამი (HIDE)'!$B$11,C345='ჯამი (HIDE)'!$B$12,C345='ჯამი (HIDE)'!$B$13,C345='ჯამი (HIDE)'!$B$14),"",D345-G345)</f>
        <v>0</v>
      </c>
      <c r="I345" s="27" t="str">
        <f>IF(AND(D345=0,G345=0),"",IF(OR(C345='ჯამი (HIDE)'!$B$11,C345='ჯამი (HIDE)'!$B$12,C345='ჯამი (HIDE)'!$B$13,C345='ჯამი (HIDE)'!$B$14),"",G345/D345))</f>
        <v/>
      </c>
    </row>
    <row r="346" spans="1:9">
      <c r="A346" t="s">
        <v>199</v>
      </c>
      <c r="B346" s="6"/>
      <c r="C346" s="7" t="s">
        <v>7</v>
      </c>
      <c r="D346" s="14">
        <f>სულ!D838</f>
        <v>51000</v>
      </c>
      <c r="E346" s="14">
        <f>სულ!E838</f>
        <v>34000</v>
      </c>
      <c r="F346" s="14">
        <v>17000</v>
      </c>
      <c r="G346" s="14">
        <f t="shared" si="41"/>
        <v>51000</v>
      </c>
      <c r="H346" s="14">
        <f>IF(OR(C346='ჯამი (HIDE)'!$B$11,C346='ჯამი (HIDE)'!$B$12,C346='ჯამი (HIDE)'!$B$13,C346='ჯამი (HIDE)'!$B$14),"",D346-G346)</f>
        <v>0</v>
      </c>
      <c r="I346" s="27">
        <f>IF(AND(D346=0,G346=0),"",IF(OR(C346='ჯამი (HIDE)'!$B$11,C346='ჯამი (HIDE)'!$B$12,C346='ჯამი (HIDE)'!$B$13,C346='ჯამი (HIDE)'!$B$14),"",G346/D346))</f>
        <v>1</v>
      </c>
    </row>
    <row r="347" spans="1:9">
      <c r="A347" t="s">
        <v>199</v>
      </c>
      <c r="B347" s="6"/>
      <c r="C347" s="7" t="s">
        <v>8</v>
      </c>
      <c r="D347" s="14">
        <f>სულ!D839</f>
        <v>0</v>
      </c>
      <c r="E347" s="14">
        <f>სულ!E839</f>
        <v>0</v>
      </c>
      <c r="F347" s="14">
        <v>0</v>
      </c>
      <c r="G347" s="14">
        <f t="shared" si="41"/>
        <v>0</v>
      </c>
      <c r="H347" s="14">
        <f>IF(OR(C347='ჯამი (HIDE)'!$B$11,C347='ჯამი (HIDE)'!$B$12,C347='ჯამი (HIDE)'!$B$13,C347='ჯამი (HIDE)'!$B$14),"",D347-G347)</f>
        <v>0</v>
      </c>
      <c r="I347" s="27" t="str">
        <f>IF(AND(D347=0,G347=0),"",IF(OR(C347='ჯამი (HIDE)'!$B$11,C347='ჯამი (HIDE)'!$B$12,C347='ჯამი (HIDE)'!$B$13,C347='ჯამი (HIDE)'!$B$14),"",G347/D347))</f>
        <v/>
      </c>
    </row>
    <row r="348" spans="1:9">
      <c r="A348" t="s">
        <v>199</v>
      </c>
      <c r="B348" s="6"/>
      <c r="C348" s="7" t="s">
        <v>9</v>
      </c>
      <c r="D348" s="14">
        <f>სულ!D840</f>
        <v>0</v>
      </c>
      <c r="E348" s="14">
        <f>სულ!E840</f>
        <v>0</v>
      </c>
      <c r="F348" s="14">
        <v>0</v>
      </c>
      <c r="G348" s="14">
        <f t="shared" si="41"/>
        <v>0</v>
      </c>
      <c r="H348" s="14">
        <f>IF(OR(C348='ჯამი (HIDE)'!$B$11,C348='ჯამი (HIDE)'!$B$12,C348='ჯამი (HIDE)'!$B$13,C348='ჯამი (HIDE)'!$B$14),"",D348-G348)</f>
        <v>0</v>
      </c>
      <c r="I348" s="27" t="str">
        <f>IF(AND(D348=0,G348=0),"",IF(OR(C348='ჯამი (HIDE)'!$B$11,C348='ჯამი (HIDE)'!$B$12,C348='ჯამი (HIDE)'!$B$13,C348='ჯამი (HIDE)'!$B$14),"",G348/D348))</f>
        <v/>
      </c>
    </row>
    <row r="349" spans="1:9">
      <c r="A349" t="s">
        <v>199</v>
      </c>
      <c r="B349" s="6"/>
      <c r="C349" s="7" t="s">
        <v>10</v>
      </c>
      <c r="D349" s="14">
        <f>სულ!D841</f>
        <v>0</v>
      </c>
      <c r="E349" s="14">
        <f>სულ!E841</f>
        <v>0</v>
      </c>
      <c r="F349" s="14">
        <v>0</v>
      </c>
      <c r="G349" s="14">
        <f t="shared" si="41"/>
        <v>0</v>
      </c>
      <c r="H349" s="14">
        <f>IF(OR(C349='ჯამი (HIDE)'!$B$11,C349='ჯამი (HIDE)'!$B$12,C349='ჯამი (HIDE)'!$B$13,C349='ჯამი (HIDE)'!$B$14),"",D349-G349)</f>
        <v>0</v>
      </c>
      <c r="I349" s="27" t="str">
        <f>IF(AND(D349=0,G349=0),"",IF(OR(C349='ჯამი (HIDE)'!$B$11,C349='ჯამი (HIDE)'!$B$12,C349='ჯამი (HIDE)'!$B$13,C349='ჯამი (HIDE)'!$B$14),"",G349/D349))</f>
        <v/>
      </c>
    </row>
    <row r="350" spans="1:9">
      <c r="A350" t="s">
        <v>199</v>
      </c>
      <c r="B350" s="6"/>
      <c r="C350" s="7" t="s">
        <v>11</v>
      </c>
      <c r="D350" s="14">
        <f>სულ!D842</f>
        <v>2675000</v>
      </c>
      <c r="E350" s="14">
        <f>სულ!E842</f>
        <v>507066.94</v>
      </c>
      <c r="F350" s="14">
        <v>1037933</v>
      </c>
      <c r="G350" s="14">
        <f t="shared" si="41"/>
        <v>1544999.94</v>
      </c>
      <c r="H350" s="14">
        <f>IF(OR(C350='ჯამი (HIDE)'!$B$11,C350='ჯამი (HIDE)'!$B$12,C350='ჯამი (HIDE)'!$B$13,C350='ჯამი (HIDE)'!$B$14),"",D350-G350)</f>
        <v>1130000.06</v>
      </c>
      <c r="I350" s="27">
        <f>IF(AND(D350=0,G350=0),"",IF(OR(C350='ჯამი (HIDE)'!$B$11,C350='ჯამი (HIDE)'!$B$12,C350='ჯამი (HIDE)'!$B$13,C350='ჯამი (HIDE)'!$B$14),"",G350/D350))</f>
        <v>0.57757007102803737</v>
      </c>
    </row>
    <row r="351" spans="1:9">
      <c r="A351" t="s">
        <v>199</v>
      </c>
      <c r="B351" s="6"/>
      <c r="C351" s="7" t="s">
        <v>12</v>
      </c>
      <c r="D351" s="14">
        <f>სულ!D843</f>
        <v>0</v>
      </c>
      <c r="E351" s="14">
        <f>სულ!E843</f>
        <v>0</v>
      </c>
      <c r="F351" s="14">
        <v>0</v>
      </c>
      <c r="G351" s="14">
        <f t="shared" si="41"/>
        <v>0</v>
      </c>
      <c r="H351" s="14">
        <f>IF(OR(C351='ჯამი (HIDE)'!$B$11,C351='ჯამი (HIDE)'!$B$12,C351='ჯამი (HIDE)'!$B$13,C351='ჯამი (HIDE)'!$B$14),"",D351-G351)</f>
        <v>0</v>
      </c>
      <c r="I351" s="27" t="str">
        <f>IF(AND(D351=0,G351=0),"",IF(OR(C351='ჯამი (HIDE)'!$B$11,C351='ჯამი (HIDE)'!$B$12,C351='ჯამი (HIDE)'!$B$13,C351='ჯამი (HIDE)'!$B$14),"",G351/D351))</f>
        <v/>
      </c>
    </row>
    <row r="352" spans="1:9">
      <c r="A352" t="s">
        <v>199</v>
      </c>
      <c r="B352" s="4"/>
      <c r="C352" s="5" t="s">
        <v>13</v>
      </c>
      <c r="D352" s="13">
        <f>სულ!D844</f>
        <v>0</v>
      </c>
      <c r="E352" s="13">
        <f>სულ!E844</f>
        <v>0</v>
      </c>
      <c r="F352" s="13">
        <v>0</v>
      </c>
      <c r="G352" s="13">
        <f t="shared" si="41"/>
        <v>0</v>
      </c>
      <c r="H352" s="13">
        <f>IF(OR(C352='ჯამი (HIDE)'!$B$11,C352='ჯამი (HIDE)'!$B$12,C352='ჯამი (HIDE)'!$B$13,C352='ჯამი (HIDE)'!$B$14),"",D352-G352)</f>
        <v>0</v>
      </c>
      <c r="I352" s="26" t="str">
        <f>IF(AND(D352=0,G352=0),"",IF(OR(C352='ჯამი (HIDE)'!$B$11,C352='ჯამი (HIDE)'!$B$12,C352='ჯამი (HIDE)'!$B$13,C352='ჯამი (HIDE)'!$B$14),"",G352/D352))</f>
        <v/>
      </c>
    </row>
    <row r="353" spans="1:9">
      <c r="A353" t="s">
        <v>199</v>
      </c>
      <c r="B353" s="4"/>
      <c r="C353" s="5" t="s">
        <v>14</v>
      </c>
      <c r="D353" s="13">
        <f>სულ!D845</f>
        <v>0</v>
      </c>
      <c r="E353" s="13">
        <f>სულ!E845</f>
        <v>0</v>
      </c>
      <c r="F353" s="13">
        <v>0</v>
      </c>
      <c r="G353" s="13">
        <f t="shared" si="41"/>
        <v>0</v>
      </c>
      <c r="H353" s="13">
        <f>IF(OR(C353='ჯამი (HIDE)'!$B$11,C353='ჯამი (HIDE)'!$B$12,C353='ჯამი (HIDE)'!$B$13,C353='ჯამი (HIDE)'!$B$14),"",D353-G353)</f>
        <v>0</v>
      </c>
      <c r="I353" s="26" t="str">
        <f>IF(AND(D353=0,G353=0),"",IF(OR(C353='ჯამი (HIDE)'!$B$11,C353='ჯამი (HIDE)'!$B$12,C353='ჯამი (HIDE)'!$B$13,C353='ჯამი (HIDE)'!$B$14),"",G353/D353))</f>
        <v/>
      </c>
    </row>
    <row r="354" spans="1:9" ht="15.75" thickBot="1">
      <c r="A354" t="s">
        <v>199</v>
      </c>
      <c r="B354" s="8"/>
      <c r="C354" s="9" t="s">
        <v>15</v>
      </c>
      <c r="D354" s="15">
        <f>სულ!D846</f>
        <v>0</v>
      </c>
      <c r="E354" s="15">
        <f>სულ!E846</f>
        <v>0</v>
      </c>
      <c r="F354" s="15">
        <v>0</v>
      </c>
      <c r="G354" s="15">
        <f t="shared" si="41"/>
        <v>0</v>
      </c>
      <c r="H354" s="15">
        <f>IF(OR(C354='ჯამი (HIDE)'!$B$11,C354='ჯამი (HIDE)'!$B$12,C354='ჯამი (HIDE)'!$B$13,C354='ჯამი (HIDE)'!$B$14),"",D354-G354)</f>
        <v>0</v>
      </c>
      <c r="I354" s="28" t="str">
        <f>IF(AND(D354=0,G354=0),"",IF(OR(C354='ჯამი (HIDE)'!$B$11,C354='ჯამი (HIDE)'!$B$12,C354='ჯამი (HIDE)'!$B$13,C354='ჯამი (HIDE)'!$B$14),"",G354/D354))</f>
        <v/>
      </c>
    </row>
    <row r="355" spans="1:9" ht="31.5" customHeight="1" thickTop="1" thickBot="1">
      <c r="A355" t="str">
        <f t="shared" ref="A355" si="47">IF(OR(D355&lt;&gt;0,F355&lt;&gt;0,G355&lt;&gt;0,H355&lt;&gt;0,I355&lt;&gt;0,),"a","b")</f>
        <v>a</v>
      </c>
      <c r="B355" s="2" t="s">
        <v>144</v>
      </c>
      <c r="C355" s="3" t="s">
        <v>145</v>
      </c>
      <c r="D355" s="3">
        <f>სულ!D847</f>
        <v>500000</v>
      </c>
      <c r="E355" s="3">
        <f>სულ!E847</f>
        <v>212333.31</v>
      </c>
      <c r="F355" s="3">
        <f t="shared" ref="F355" si="48">SUM(F356,F364,F365,F366)</f>
        <v>106167</v>
      </c>
      <c r="G355" s="3">
        <f t="shared" si="41"/>
        <v>318500.31</v>
      </c>
      <c r="H355" s="3">
        <f>IF(OR(C355='ჯამი (HIDE)'!$B$11,C355='ჯამი (HIDE)'!$B$12,C355='ჯამი (HIDE)'!$B$13,C355='ჯამი (HIDE)'!$B$14),"",D355-G355)</f>
        <v>181499.69</v>
      </c>
      <c r="I355" s="25">
        <f>IF(AND(D355=0,G355=0),"",IF(OR(C355='ჯამი (HIDE)'!$B$11,C355='ჯამი (HIDE)'!$B$12,C355='ჯამი (HIDE)'!$B$13,C355='ჯამი (HIDE)'!$B$14),"",G355/D355))</f>
        <v>0.63700062000000002</v>
      </c>
    </row>
    <row r="356" spans="1:9" ht="15.75" thickTop="1">
      <c r="A356" t="s">
        <v>199</v>
      </c>
      <c r="B356" s="4"/>
      <c r="C356" s="5" t="s">
        <v>5</v>
      </c>
      <c r="D356" s="13">
        <f>სულ!D848</f>
        <v>500000</v>
      </c>
      <c r="E356" s="13">
        <f>სულ!E848</f>
        <v>212333.31</v>
      </c>
      <c r="F356" s="13">
        <f t="shared" ref="F356" si="49">SUM(F357:F363)</f>
        <v>106167</v>
      </c>
      <c r="G356" s="13">
        <f t="shared" si="41"/>
        <v>318500.31</v>
      </c>
      <c r="H356" s="13">
        <f>IF(OR(C356='ჯამი (HIDE)'!$B$11,C356='ჯამი (HIDE)'!$B$12,C356='ჯამი (HIDE)'!$B$13,C356='ჯამი (HIDE)'!$B$14),"",D356-G356)</f>
        <v>181499.69</v>
      </c>
      <c r="I356" s="26">
        <f>IF(AND(D356=0,G356=0),"",IF(OR(C356='ჯამი (HIDE)'!$B$11,C356='ჯამი (HIDE)'!$B$12,C356='ჯამი (HIDE)'!$B$13,C356='ჯამი (HIDE)'!$B$14),"",G356/D356))</f>
        <v>0.63700062000000002</v>
      </c>
    </row>
    <row r="357" spans="1:9">
      <c r="A357" t="s">
        <v>199</v>
      </c>
      <c r="B357" s="6"/>
      <c r="C357" s="7" t="s">
        <v>6</v>
      </c>
      <c r="D357" s="14">
        <f>სულ!D849</f>
        <v>0</v>
      </c>
      <c r="E357" s="14">
        <f>სულ!E849</f>
        <v>0</v>
      </c>
      <c r="F357" s="14">
        <v>0</v>
      </c>
      <c r="G357" s="14">
        <f t="shared" si="41"/>
        <v>0</v>
      </c>
      <c r="H357" s="14">
        <f>IF(OR(C357='ჯამი (HIDE)'!$B$11,C357='ჯამი (HIDE)'!$B$12,C357='ჯამი (HIDE)'!$B$13,C357='ჯამი (HIDE)'!$B$14),"",D357-G357)</f>
        <v>0</v>
      </c>
      <c r="I357" s="27" t="str">
        <f>IF(AND(D357=0,G357=0),"",IF(OR(C357='ჯამი (HIDE)'!$B$11,C357='ჯამი (HIDE)'!$B$12,C357='ჯამი (HIDE)'!$B$13,C357='ჯამი (HIDE)'!$B$14),"",G357/D357))</f>
        <v/>
      </c>
    </row>
    <row r="358" spans="1:9">
      <c r="A358" t="s">
        <v>199</v>
      </c>
      <c r="B358" s="6"/>
      <c r="C358" s="7" t="s">
        <v>7</v>
      </c>
      <c r="D358" s="14">
        <f>სულ!D850</f>
        <v>0</v>
      </c>
      <c r="E358" s="14">
        <f>სულ!E850</f>
        <v>0</v>
      </c>
      <c r="F358" s="14">
        <v>0</v>
      </c>
      <c r="G358" s="14">
        <f t="shared" si="41"/>
        <v>0</v>
      </c>
      <c r="H358" s="14">
        <f>IF(OR(C358='ჯამი (HIDE)'!$B$11,C358='ჯამი (HIDE)'!$B$12,C358='ჯამი (HIDE)'!$B$13,C358='ჯამი (HIDE)'!$B$14),"",D358-G358)</f>
        <v>0</v>
      </c>
      <c r="I358" s="27" t="str">
        <f>IF(AND(D358=0,G358=0),"",IF(OR(C358='ჯამი (HIDE)'!$B$11,C358='ჯამი (HIDE)'!$B$12,C358='ჯამი (HIDE)'!$B$13,C358='ჯამი (HIDE)'!$B$14),"",G358/D358))</f>
        <v/>
      </c>
    </row>
    <row r="359" spans="1:9">
      <c r="A359" t="s">
        <v>199</v>
      </c>
      <c r="B359" s="6"/>
      <c r="C359" s="7" t="s">
        <v>8</v>
      </c>
      <c r="D359" s="14">
        <f>სულ!D851</f>
        <v>0</v>
      </c>
      <c r="E359" s="14">
        <f>სულ!E851</f>
        <v>0</v>
      </c>
      <c r="F359" s="14">
        <v>0</v>
      </c>
      <c r="G359" s="14">
        <f t="shared" si="41"/>
        <v>0</v>
      </c>
      <c r="H359" s="14">
        <f>IF(OR(C359='ჯამი (HIDE)'!$B$11,C359='ჯამი (HIDE)'!$B$12,C359='ჯამი (HIDE)'!$B$13,C359='ჯამი (HIDE)'!$B$14),"",D359-G359)</f>
        <v>0</v>
      </c>
      <c r="I359" s="27" t="str">
        <f>IF(AND(D359=0,G359=0),"",IF(OR(C359='ჯამი (HIDE)'!$B$11,C359='ჯამი (HIDE)'!$B$12,C359='ჯამი (HIDE)'!$B$13,C359='ჯამი (HIDE)'!$B$14),"",G359/D359))</f>
        <v/>
      </c>
    </row>
    <row r="360" spans="1:9">
      <c r="A360" t="s">
        <v>199</v>
      </c>
      <c r="B360" s="6"/>
      <c r="C360" s="7" t="s">
        <v>9</v>
      </c>
      <c r="D360" s="14">
        <f>სულ!D852</f>
        <v>0</v>
      </c>
      <c r="E360" s="14">
        <f>სულ!E852</f>
        <v>0</v>
      </c>
      <c r="F360" s="14">
        <v>0</v>
      </c>
      <c r="G360" s="14">
        <f t="shared" si="41"/>
        <v>0</v>
      </c>
      <c r="H360" s="14">
        <f>IF(OR(C360='ჯამი (HIDE)'!$B$11,C360='ჯამი (HIDE)'!$B$12,C360='ჯამი (HIDE)'!$B$13,C360='ჯამი (HIDE)'!$B$14),"",D360-G360)</f>
        <v>0</v>
      </c>
      <c r="I360" s="27" t="str">
        <f>IF(AND(D360=0,G360=0),"",IF(OR(C360='ჯამი (HIDE)'!$B$11,C360='ჯამი (HIDE)'!$B$12,C360='ჯამი (HIDE)'!$B$13,C360='ჯამი (HIDE)'!$B$14),"",G360/D360))</f>
        <v/>
      </c>
    </row>
    <row r="361" spans="1:9">
      <c r="A361" t="s">
        <v>199</v>
      </c>
      <c r="B361" s="6"/>
      <c r="C361" s="7" t="s">
        <v>10</v>
      </c>
      <c r="D361" s="14">
        <f>სულ!D853</f>
        <v>0</v>
      </c>
      <c r="E361" s="14">
        <f>სულ!E853</f>
        <v>0</v>
      </c>
      <c r="F361" s="14">
        <v>0</v>
      </c>
      <c r="G361" s="14">
        <f t="shared" si="41"/>
        <v>0</v>
      </c>
      <c r="H361" s="14">
        <f>IF(OR(C361='ჯამი (HIDE)'!$B$11,C361='ჯამი (HIDE)'!$B$12,C361='ჯამი (HIDE)'!$B$13,C361='ჯამი (HIDE)'!$B$14),"",D361-G361)</f>
        <v>0</v>
      </c>
      <c r="I361" s="27" t="str">
        <f>IF(AND(D361=0,G361=0),"",IF(OR(C361='ჯამი (HIDE)'!$B$11,C361='ჯამი (HIDE)'!$B$12,C361='ჯამი (HIDE)'!$B$13,C361='ჯამი (HIDE)'!$B$14),"",G361/D361))</f>
        <v/>
      </c>
    </row>
    <row r="362" spans="1:9">
      <c r="A362" t="s">
        <v>199</v>
      </c>
      <c r="B362" s="6"/>
      <c r="C362" s="7" t="s">
        <v>11</v>
      </c>
      <c r="D362" s="14">
        <f>სულ!D854</f>
        <v>500000</v>
      </c>
      <c r="E362" s="14">
        <f>სულ!E854</f>
        <v>212333.31</v>
      </c>
      <c r="F362" s="14">
        <v>106167</v>
      </c>
      <c r="G362" s="14">
        <f t="shared" si="41"/>
        <v>318500.31</v>
      </c>
      <c r="H362" s="14">
        <f>IF(OR(C362='ჯამი (HIDE)'!$B$11,C362='ჯამი (HIDE)'!$B$12,C362='ჯამი (HIDE)'!$B$13,C362='ჯამი (HIDE)'!$B$14),"",D362-G362)</f>
        <v>181499.69</v>
      </c>
      <c r="I362" s="27">
        <f>IF(AND(D362=0,G362=0),"",IF(OR(C362='ჯამი (HIDE)'!$B$11,C362='ჯამი (HIDE)'!$B$12,C362='ჯამი (HIDE)'!$B$13,C362='ჯამი (HIDE)'!$B$14),"",G362/D362))</f>
        <v>0.63700062000000002</v>
      </c>
    </row>
    <row r="363" spans="1:9">
      <c r="A363" t="s">
        <v>199</v>
      </c>
      <c r="B363" s="6"/>
      <c r="C363" s="7" t="s">
        <v>12</v>
      </c>
      <c r="D363" s="14">
        <f>სულ!D855</f>
        <v>0</v>
      </c>
      <c r="E363" s="14">
        <f>სულ!E855</f>
        <v>0</v>
      </c>
      <c r="F363" s="14">
        <v>0</v>
      </c>
      <c r="G363" s="14">
        <f t="shared" si="41"/>
        <v>0</v>
      </c>
      <c r="H363" s="14">
        <f>IF(OR(C363='ჯამი (HIDE)'!$B$11,C363='ჯამი (HIDE)'!$B$12,C363='ჯამი (HIDE)'!$B$13,C363='ჯამი (HIDE)'!$B$14),"",D363-G363)</f>
        <v>0</v>
      </c>
      <c r="I363" s="27" t="str">
        <f>IF(AND(D363=0,G363=0),"",IF(OR(C363='ჯამი (HIDE)'!$B$11,C363='ჯამი (HIDE)'!$B$12,C363='ჯამი (HIDE)'!$B$13,C363='ჯამი (HIDE)'!$B$14),"",G363/D363))</f>
        <v/>
      </c>
    </row>
    <row r="364" spans="1:9">
      <c r="A364" t="s">
        <v>199</v>
      </c>
      <c r="B364" s="4"/>
      <c r="C364" s="5" t="s">
        <v>13</v>
      </c>
      <c r="D364" s="13">
        <f>სულ!D856</f>
        <v>0</v>
      </c>
      <c r="E364" s="13">
        <f>სულ!E856</f>
        <v>0</v>
      </c>
      <c r="F364" s="13">
        <v>0</v>
      </c>
      <c r="G364" s="13">
        <f t="shared" si="41"/>
        <v>0</v>
      </c>
      <c r="H364" s="13">
        <f>IF(OR(C364='ჯამი (HIDE)'!$B$11,C364='ჯამი (HIDE)'!$B$12,C364='ჯამი (HIDE)'!$B$13,C364='ჯამი (HIDE)'!$B$14),"",D364-G364)</f>
        <v>0</v>
      </c>
      <c r="I364" s="26" t="str">
        <f>IF(AND(D364=0,G364=0),"",IF(OR(C364='ჯამი (HIDE)'!$B$11,C364='ჯამი (HIDE)'!$B$12,C364='ჯამი (HIDE)'!$B$13,C364='ჯამი (HIDE)'!$B$14),"",G364/D364))</f>
        <v/>
      </c>
    </row>
    <row r="365" spans="1:9">
      <c r="A365" t="s">
        <v>199</v>
      </c>
      <c r="B365" s="4"/>
      <c r="C365" s="5" t="s">
        <v>14</v>
      </c>
      <c r="D365" s="13">
        <f>სულ!D857</f>
        <v>0</v>
      </c>
      <c r="E365" s="13">
        <f>სულ!E857</f>
        <v>0</v>
      </c>
      <c r="F365" s="13">
        <v>0</v>
      </c>
      <c r="G365" s="13">
        <f t="shared" si="41"/>
        <v>0</v>
      </c>
      <c r="H365" s="13">
        <f>IF(OR(C365='ჯამი (HIDE)'!$B$11,C365='ჯამი (HIDE)'!$B$12,C365='ჯამი (HIDE)'!$B$13,C365='ჯამი (HIDE)'!$B$14),"",D365-G365)</f>
        <v>0</v>
      </c>
      <c r="I365" s="26" t="str">
        <f>IF(AND(D365=0,G365=0),"",IF(OR(C365='ჯამი (HIDE)'!$B$11,C365='ჯამი (HIDE)'!$B$12,C365='ჯამი (HIDE)'!$B$13,C365='ჯამი (HIDE)'!$B$14),"",G365/D365))</f>
        <v/>
      </c>
    </row>
    <row r="366" spans="1:9" ht="15.75" thickBot="1">
      <c r="A366" t="s">
        <v>199</v>
      </c>
      <c r="B366" s="8"/>
      <c r="C366" s="9" t="s">
        <v>15</v>
      </c>
      <c r="D366" s="15">
        <f>სულ!D858</f>
        <v>0</v>
      </c>
      <c r="E366" s="15">
        <f>სულ!E858</f>
        <v>0</v>
      </c>
      <c r="F366" s="15">
        <v>0</v>
      </c>
      <c r="G366" s="15">
        <f t="shared" si="41"/>
        <v>0</v>
      </c>
      <c r="H366" s="15">
        <f>IF(OR(C366='ჯამი (HIDE)'!$B$11,C366='ჯამი (HIDE)'!$B$12,C366='ჯამი (HIDE)'!$B$13,C366='ჯამი (HIDE)'!$B$14),"",D366-G366)</f>
        <v>0</v>
      </c>
      <c r="I366" s="28" t="str">
        <f>IF(AND(D366=0,G366=0),"",IF(OR(C366='ჯამი (HIDE)'!$B$11,C366='ჯამი (HIDE)'!$B$12,C366='ჯამი (HIDE)'!$B$13,C366='ჯამი (HIDE)'!$B$14),"",G366/D366))</f>
        <v/>
      </c>
    </row>
    <row r="367" spans="1:9" ht="31.5" customHeight="1" thickTop="1" thickBot="1">
      <c r="A367" t="str">
        <f t="shared" ref="A367" si="50">IF(OR(D367&lt;&gt;0,F367&lt;&gt;0,G367&lt;&gt;0,H367&lt;&gt;0,I367&lt;&gt;0,),"a","b")</f>
        <v>a</v>
      </c>
      <c r="B367" s="2" t="s">
        <v>146</v>
      </c>
      <c r="C367" s="3" t="s">
        <v>147</v>
      </c>
      <c r="D367" s="3">
        <f>სულ!D859</f>
        <v>8188000</v>
      </c>
      <c r="E367" s="3">
        <f>სულ!E859</f>
        <v>3349568.78</v>
      </c>
      <c r="F367" s="3">
        <f>SUM(F379)</f>
        <v>3168312</v>
      </c>
      <c r="G367" s="3">
        <f t="shared" si="41"/>
        <v>6517880.7799999993</v>
      </c>
      <c r="H367" s="3">
        <f>IF(OR(C367='ჯამი (HIDE)'!$B$11,C367='ჯამი (HIDE)'!$B$12,C367='ჯამი (HIDE)'!$B$13,C367='ჯამი (HIDE)'!$B$14),"",D367-G367)</f>
        <v>1670119.2200000007</v>
      </c>
      <c r="I367" s="25">
        <f>IF(AND(D367=0,G367=0),"",IF(OR(C367='ჯამი (HIDE)'!$B$11,C367='ჯამი (HIDE)'!$B$12,C367='ჯამი (HIDE)'!$B$13,C367='ჯამი (HIDE)'!$B$14),"",G367/D367))</f>
        <v>0.79602842940889096</v>
      </c>
    </row>
    <row r="368" spans="1:9" ht="15.75" thickTop="1">
      <c r="A368" t="s">
        <v>199</v>
      </c>
      <c r="B368" s="4"/>
      <c r="C368" s="5" t="s">
        <v>5</v>
      </c>
      <c r="D368" s="13">
        <f>სულ!D860</f>
        <v>8188000</v>
      </c>
      <c r="E368" s="13">
        <f>სულ!E860</f>
        <v>3349568.78</v>
      </c>
      <c r="F368" s="13">
        <f t="shared" ref="F368:F378" si="51">SUM(F380)</f>
        <v>3168312</v>
      </c>
      <c r="G368" s="13">
        <f t="shared" si="41"/>
        <v>6517880.7799999993</v>
      </c>
      <c r="H368" s="13">
        <f>IF(OR(C368='ჯამი (HIDE)'!$B$11,C368='ჯამი (HIDE)'!$B$12,C368='ჯამი (HIDE)'!$B$13,C368='ჯამი (HIDE)'!$B$14),"",D368-G368)</f>
        <v>1670119.2200000007</v>
      </c>
      <c r="I368" s="26">
        <f>IF(AND(D368=0,G368=0),"",IF(OR(C368='ჯამი (HIDE)'!$B$11,C368='ჯამი (HIDE)'!$B$12,C368='ჯამი (HIDE)'!$B$13,C368='ჯამი (HIDE)'!$B$14),"",G368/D368))</f>
        <v>0.79602842940889096</v>
      </c>
    </row>
    <row r="369" spans="1:9">
      <c r="A369" t="s">
        <v>199</v>
      </c>
      <c r="B369" s="6"/>
      <c r="C369" s="7" t="s">
        <v>6</v>
      </c>
      <c r="D369" s="14">
        <f>სულ!D861</f>
        <v>0</v>
      </c>
      <c r="E369" s="14">
        <f>სულ!E861</f>
        <v>0</v>
      </c>
      <c r="F369" s="14">
        <f t="shared" si="51"/>
        <v>0</v>
      </c>
      <c r="G369" s="14">
        <f t="shared" si="41"/>
        <v>0</v>
      </c>
      <c r="H369" s="14">
        <f>IF(OR(C369='ჯამი (HIDE)'!$B$11,C369='ჯამი (HIDE)'!$B$12,C369='ჯამი (HIDE)'!$B$13,C369='ჯამი (HIDE)'!$B$14),"",D369-G369)</f>
        <v>0</v>
      </c>
      <c r="I369" s="27" t="str">
        <f>IF(AND(D369=0,G369=0),"",IF(OR(C369='ჯამი (HIDE)'!$B$11,C369='ჯამი (HIDE)'!$B$12,C369='ჯამი (HIDE)'!$B$13,C369='ჯამი (HIDE)'!$B$14),"",G369/D369))</f>
        <v/>
      </c>
    </row>
    <row r="370" spans="1:9">
      <c r="A370" t="s">
        <v>199</v>
      </c>
      <c r="B370" s="6"/>
      <c r="C370" s="7" t="s">
        <v>7</v>
      </c>
      <c r="D370" s="14">
        <f>სულ!D862</f>
        <v>9000</v>
      </c>
      <c r="E370" s="14">
        <f>სულ!E862</f>
        <v>6000</v>
      </c>
      <c r="F370" s="14">
        <f t="shared" si="51"/>
        <v>3000</v>
      </c>
      <c r="G370" s="14">
        <f t="shared" si="41"/>
        <v>9000</v>
      </c>
      <c r="H370" s="14">
        <f>IF(OR(C370='ჯამი (HIDE)'!$B$11,C370='ჯამი (HIDE)'!$B$12,C370='ჯამი (HIDE)'!$B$13,C370='ჯამი (HIDE)'!$B$14),"",D370-G370)</f>
        <v>0</v>
      </c>
      <c r="I370" s="27">
        <f>IF(AND(D370=0,G370=0),"",IF(OR(C370='ჯამი (HIDE)'!$B$11,C370='ჯამი (HIDE)'!$B$12,C370='ჯამი (HIDE)'!$B$13,C370='ჯამი (HIDE)'!$B$14),"",G370/D370))</f>
        <v>1</v>
      </c>
    </row>
    <row r="371" spans="1:9">
      <c r="A371" t="s">
        <v>199</v>
      </c>
      <c r="B371" s="6"/>
      <c r="C371" s="7" t="s">
        <v>8</v>
      </c>
      <c r="D371" s="14">
        <f>სულ!D863</f>
        <v>0</v>
      </c>
      <c r="E371" s="14">
        <f>სულ!E863</f>
        <v>0</v>
      </c>
      <c r="F371" s="14">
        <f t="shared" si="51"/>
        <v>0</v>
      </c>
      <c r="G371" s="14">
        <f t="shared" si="41"/>
        <v>0</v>
      </c>
      <c r="H371" s="14">
        <f>IF(OR(C371='ჯამი (HIDE)'!$B$11,C371='ჯამი (HIDE)'!$B$12,C371='ჯამი (HIDE)'!$B$13,C371='ჯამი (HIDE)'!$B$14),"",D371-G371)</f>
        <v>0</v>
      </c>
      <c r="I371" s="27" t="str">
        <f>IF(AND(D371=0,G371=0),"",IF(OR(C371='ჯამი (HIDE)'!$B$11,C371='ჯამი (HIDE)'!$B$12,C371='ჯამი (HIDE)'!$B$13,C371='ჯამი (HIDE)'!$B$14),"",G371/D371))</f>
        <v/>
      </c>
    </row>
    <row r="372" spans="1:9">
      <c r="A372" t="s">
        <v>199</v>
      </c>
      <c r="B372" s="6"/>
      <c r="C372" s="7" t="s">
        <v>9</v>
      </c>
      <c r="D372" s="14">
        <f>სულ!D864</f>
        <v>0</v>
      </c>
      <c r="E372" s="14">
        <f>სულ!E864</f>
        <v>0</v>
      </c>
      <c r="F372" s="14">
        <f t="shared" si="51"/>
        <v>0</v>
      </c>
      <c r="G372" s="14">
        <f t="shared" si="41"/>
        <v>0</v>
      </c>
      <c r="H372" s="14">
        <f>IF(OR(C372='ჯამი (HIDE)'!$B$11,C372='ჯამი (HIDE)'!$B$12,C372='ჯამი (HIDE)'!$B$13,C372='ჯამი (HIDE)'!$B$14),"",D372-G372)</f>
        <v>0</v>
      </c>
      <c r="I372" s="27" t="str">
        <f>IF(AND(D372=0,G372=0),"",IF(OR(C372='ჯამი (HIDE)'!$B$11,C372='ჯამი (HIDE)'!$B$12,C372='ჯამი (HIDE)'!$B$13,C372='ჯამი (HIDE)'!$B$14),"",G372/D372))</f>
        <v/>
      </c>
    </row>
    <row r="373" spans="1:9">
      <c r="A373" t="s">
        <v>199</v>
      </c>
      <c r="B373" s="6"/>
      <c r="C373" s="7" t="s">
        <v>10</v>
      </c>
      <c r="D373" s="14">
        <f>სულ!D865</f>
        <v>0</v>
      </c>
      <c r="E373" s="14">
        <f>სულ!E865</f>
        <v>0</v>
      </c>
      <c r="F373" s="14">
        <f t="shared" si="51"/>
        <v>0</v>
      </c>
      <c r="G373" s="14">
        <f t="shared" si="41"/>
        <v>0</v>
      </c>
      <c r="H373" s="14">
        <f>IF(OR(C373='ჯამი (HIDE)'!$B$11,C373='ჯამი (HIDE)'!$B$12,C373='ჯამი (HIDE)'!$B$13,C373='ჯამი (HIDE)'!$B$14),"",D373-G373)</f>
        <v>0</v>
      </c>
      <c r="I373" s="27" t="str">
        <f>IF(AND(D373=0,G373=0),"",IF(OR(C373='ჯამი (HIDE)'!$B$11,C373='ჯამი (HIDE)'!$B$12,C373='ჯამი (HIDE)'!$B$13,C373='ჯამი (HIDE)'!$B$14),"",G373/D373))</f>
        <v/>
      </c>
    </row>
    <row r="374" spans="1:9">
      <c r="A374" t="s">
        <v>199</v>
      </c>
      <c r="B374" s="6"/>
      <c r="C374" s="7" t="s">
        <v>11</v>
      </c>
      <c r="D374" s="14">
        <f>სულ!D866</f>
        <v>8179000</v>
      </c>
      <c r="E374" s="14">
        <f>სულ!E866</f>
        <v>3343568.78</v>
      </c>
      <c r="F374" s="14">
        <f t="shared" si="51"/>
        <v>3165312</v>
      </c>
      <c r="G374" s="14">
        <f t="shared" si="41"/>
        <v>6508880.7799999993</v>
      </c>
      <c r="H374" s="14">
        <f>IF(OR(C374='ჯამი (HIDE)'!$B$11,C374='ჯამი (HIDE)'!$B$12,C374='ჯამი (HIDE)'!$B$13,C374='ჯამი (HIDE)'!$B$14),"",D374-G374)</f>
        <v>1670119.2200000007</v>
      </c>
      <c r="I374" s="27">
        <f>IF(AND(D374=0,G374=0),"",IF(OR(C374='ჯამი (HIDE)'!$B$11,C374='ჯამი (HIDE)'!$B$12,C374='ჯამი (HIDE)'!$B$13,C374='ჯამი (HIDE)'!$B$14),"",G374/D374))</f>
        <v>0.79580398337205027</v>
      </c>
    </row>
    <row r="375" spans="1:9">
      <c r="A375" t="s">
        <v>199</v>
      </c>
      <c r="B375" s="6"/>
      <c r="C375" s="7" t="s">
        <v>12</v>
      </c>
      <c r="D375" s="14">
        <f>სულ!D867</f>
        <v>0</v>
      </c>
      <c r="E375" s="14">
        <f>სულ!E867</f>
        <v>0</v>
      </c>
      <c r="F375" s="14">
        <f t="shared" si="51"/>
        <v>0</v>
      </c>
      <c r="G375" s="14">
        <f t="shared" si="41"/>
        <v>0</v>
      </c>
      <c r="H375" s="14">
        <f>IF(OR(C375='ჯამი (HIDE)'!$B$11,C375='ჯამი (HIDE)'!$B$12,C375='ჯამი (HIDE)'!$B$13,C375='ჯამი (HIDE)'!$B$14),"",D375-G375)</f>
        <v>0</v>
      </c>
      <c r="I375" s="27" t="str">
        <f>IF(AND(D375=0,G375=0),"",IF(OR(C375='ჯამი (HIDE)'!$B$11,C375='ჯამი (HIDE)'!$B$12,C375='ჯამი (HIDE)'!$B$13,C375='ჯამი (HIDE)'!$B$14),"",G375/D375))</f>
        <v/>
      </c>
    </row>
    <row r="376" spans="1:9">
      <c r="A376" t="s">
        <v>199</v>
      </c>
      <c r="B376" s="4"/>
      <c r="C376" s="5" t="s">
        <v>13</v>
      </c>
      <c r="D376" s="13">
        <f>სულ!D868</f>
        <v>0</v>
      </c>
      <c r="E376" s="13">
        <f>სულ!E868</f>
        <v>0</v>
      </c>
      <c r="F376" s="13">
        <f t="shared" si="51"/>
        <v>0</v>
      </c>
      <c r="G376" s="13">
        <f t="shared" si="41"/>
        <v>0</v>
      </c>
      <c r="H376" s="13">
        <f>IF(OR(C376='ჯამი (HIDE)'!$B$11,C376='ჯამი (HIDE)'!$B$12,C376='ჯამი (HIDE)'!$B$13,C376='ჯამი (HIDE)'!$B$14),"",D376-G376)</f>
        <v>0</v>
      </c>
      <c r="I376" s="26" t="str">
        <f>IF(AND(D376=0,G376=0),"",IF(OR(C376='ჯამი (HIDE)'!$B$11,C376='ჯამი (HIDE)'!$B$12,C376='ჯამი (HIDE)'!$B$13,C376='ჯამი (HIDE)'!$B$14),"",G376/D376))</f>
        <v/>
      </c>
    </row>
    <row r="377" spans="1:9">
      <c r="A377" t="s">
        <v>199</v>
      </c>
      <c r="B377" s="4"/>
      <c r="C377" s="5" t="s">
        <v>14</v>
      </c>
      <c r="D377" s="13">
        <f>სულ!D869</f>
        <v>0</v>
      </c>
      <c r="E377" s="13">
        <f>სულ!E869</f>
        <v>0</v>
      </c>
      <c r="F377" s="13">
        <f t="shared" si="51"/>
        <v>0</v>
      </c>
      <c r="G377" s="13">
        <f t="shared" si="41"/>
        <v>0</v>
      </c>
      <c r="H377" s="13">
        <f>IF(OR(C377='ჯამი (HIDE)'!$B$11,C377='ჯამი (HIDE)'!$B$12,C377='ჯამი (HIDE)'!$B$13,C377='ჯამი (HIDE)'!$B$14),"",D377-G377)</f>
        <v>0</v>
      </c>
      <c r="I377" s="26" t="str">
        <f>IF(AND(D377=0,G377=0),"",IF(OR(C377='ჯამი (HIDE)'!$B$11,C377='ჯამი (HIDE)'!$B$12,C377='ჯამი (HIDE)'!$B$13,C377='ჯამი (HIDE)'!$B$14),"",G377/D377))</f>
        <v/>
      </c>
    </row>
    <row r="378" spans="1:9" ht="15.75" thickBot="1">
      <c r="A378" t="s">
        <v>199</v>
      </c>
      <c r="B378" s="8"/>
      <c r="C378" s="9" t="s">
        <v>15</v>
      </c>
      <c r="D378" s="15">
        <f>სულ!D870</f>
        <v>0</v>
      </c>
      <c r="E378" s="15">
        <f>სულ!E870</f>
        <v>0</v>
      </c>
      <c r="F378" s="15">
        <f t="shared" si="51"/>
        <v>0</v>
      </c>
      <c r="G378" s="15">
        <f t="shared" si="41"/>
        <v>0</v>
      </c>
      <c r="H378" s="15">
        <f>IF(OR(C378='ჯამი (HIDE)'!$B$11,C378='ჯამი (HIDE)'!$B$12,C378='ჯამი (HIDE)'!$B$13,C378='ჯამი (HIDE)'!$B$14),"",D378-G378)</f>
        <v>0</v>
      </c>
      <c r="I378" s="28" t="str">
        <f>IF(AND(D378=0,G378=0),"",IF(OR(C378='ჯამი (HIDE)'!$B$11,C378='ჯამი (HIDE)'!$B$12,C378='ჯამი (HIDE)'!$B$13,C378='ჯამი (HIDE)'!$B$14),"",G378/D378))</f>
        <v/>
      </c>
    </row>
    <row r="379" spans="1:9" ht="31.5" customHeight="1" thickTop="1" thickBot="1">
      <c r="A379" t="str">
        <f t="shared" ref="A379:A427" si="52">IF(OR(D379&lt;&gt;0,F379&lt;&gt;0,G379&lt;&gt;0,H379&lt;&gt;0,I379&lt;&gt;0,),"a","b")</f>
        <v>a</v>
      </c>
      <c r="B379" s="2" t="s">
        <v>148</v>
      </c>
      <c r="C379" s="3" t="s">
        <v>147</v>
      </c>
      <c r="D379" s="3">
        <f>სულ!D871</f>
        <v>8188000</v>
      </c>
      <c r="E379" s="3">
        <f>სულ!E871</f>
        <v>3349568.78</v>
      </c>
      <c r="F379" s="3">
        <f t="shared" ref="F379" si="53">SUM(F380,F388,F389,F390)</f>
        <v>3168312</v>
      </c>
      <c r="G379" s="3">
        <f t="shared" si="41"/>
        <v>6517880.7799999993</v>
      </c>
      <c r="H379" s="3">
        <f>IF(OR(C379='ჯამი (HIDE)'!$B$11,C379='ჯამი (HIDE)'!$B$12,C379='ჯამი (HIDE)'!$B$13,C379='ჯამი (HIDE)'!$B$14),"",D379-G379)</f>
        <v>1670119.2200000007</v>
      </c>
      <c r="I379" s="25">
        <f>IF(AND(D379=0,G379=0),"",IF(OR(C379='ჯამი (HIDE)'!$B$11,C379='ჯამი (HIDE)'!$B$12,C379='ჯამი (HIDE)'!$B$13,C379='ჯამი (HIDE)'!$B$14),"",G379/D379))</f>
        <v>0.79602842940889096</v>
      </c>
    </row>
    <row r="380" spans="1:9" ht="15.75" thickTop="1">
      <c r="A380" t="s">
        <v>199</v>
      </c>
      <c r="B380" s="4"/>
      <c r="C380" s="5" t="s">
        <v>5</v>
      </c>
      <c r="D380" s="13">
        <f>სულ!D872</f>
        <v>8188000</v>
      </c>
      <c r="E380" s="13">
        <f>სულ!E872</f>
        <v>3349568.78</v>
      </c>
      <c r="F380" s="13">
        <f t="shared" ref="F380" si="54">SUM(F381:F387)</f>
        <v>3168312</v>
      </c>
      <c r="G380" s="13">
        <f t="shared" si="41"/>
        <v>6517880.7799999993</v>
      </c>
      <c r="H380" s="13">
        <f>IF(OR(C380='ჯამი (HIDE)'!$B$11,C380='ჯამი (HIDE)'!$B$12,C380='ჯამი (HIDE)'!$B$13,C380='ჯამი (HIDE)'!$B$14),"",D380-G380)</f>
        <v>1670119.2200000007</v>
      </c>
      <c r="I380" s="26">
        <f>IF(AND(D380=0,G380=0),"",IF(OR(C380='ჯამი (HIDE)'!$B$11,C380='ჯამი (HIDE)'!$B$12,C380='ჯამი (HIDE)'!$B$13,C380='ჯამი (HIDE)'!$B$14),"",G380/D380))</f>
        <v>0.79602842940889096</v>
      </c>
    </row>
    <row r="381" spans="1:9">
      <c r="A381" t="s">
        <v>199</v>
      </c>
      <c r="B381" s="6"/>
      <c r="C381" s="7" t="s">
        <v>6</v>
      </c>
      <c r="D381" s="14">
        <f>სულ!D873</f>
        <v>0</v>
      </c>
      <c r="E381" s="14">
        <f>სულ!E873</f>
        <v>0</v>
      </c>
      <c r="F381" s="14">
        <v>0</v>
      </c>
      <c r="G381" s="14">
        <f t="shared" si="41"/>
        <v>0</v>
      </c>
      <c r="H381" s="14">
        <f>IF(OR(C381='ჯამი (HIDE)'!$B$11,C381='ჯამი (HIDE)'!$B$12,C381='ჯამი (HIDE)'!$B$13,C381='ჯამი (HIDE)'!$B$14),"",D381-G381)</f>
        <v>0</v>
      </c>
      <c r="I381" s="27" t="str">
        <f>IF(AND(D381=0,G381=0),"",IF(OR(C381='ჯამი (HIDE)'!$B$11,C381='ჯამი (HIDE)'!$B$12,C381='ჯამი (HIDE)'!$B$13,C381='ჯამი (HIDE)'!$B$14),"",G381/D381))</f>
        <v/>
      </c>
    </row>
    <row r="382" spans="1:9">
      <c r="A382" t="s">
        <v>199</v>
      </c>
      <c r="B382" s="6"/>
      <c r="C382" s="7" t="s">
        <v>7</v>
      </c>
      <c r="D382" s="14">
        <f>სულ!D874</f>
        <v>9000</v>
      </c>
      <c r="E382" s="14">
        <f>სულ!E874</f>
        <v>6000</v>
      </c>
      <c r="F382" s="14">
        <v>3000</v>
      </c>
      <c r="G382" s="14">
        <f t="shared" si="41"/>
        <v>9000</v>
      </c>
      <c r="H382" s="14">
        <f>IF(OR(C382='ჯამი (HIDE)'!$B$11,C382='ჯამი (HIDE)'!$B$12,C382='ჯამი (HIDE)'!$B$13,C382='ჯამი (HIDE)'!$B$14),"",D382-G382)</f>
        <v>0</v>
      </c>
      <c r="I382" s="27">
        <f>IF(AND(D382=0,G382=0),"",IF(OR(C382='ჯამი (HIDE)'!$B$11,C382='ჯამი (HIDE)'!$B$12,C382='ჯამი (HIDE)'!$B$13,C382='ჯამი (HIDE)'!$B$14),"",G382/D382))</f>
        <v>1</v>
      </c>
    </row>
    <row r="383" spans="1:9">
      <c r="A383" t="s">
        <v>199</v>
      </c>
      <c r="B383" s="6"/>
      <c r="C383" s="7" t="s">
        <v>8</v>
      </c>
      <c r="D383" s="14">
        <f>სულ!D875</f>
        <v>0</v>
      </c>
      <c r="E383" s="14">
        <f>სულ!E875</f>
        <v>0</v>
      </c>
      <c r="F383" s="14">
        <v>0</v>
      </c>
      <c r="G383" s="14">
        <f t="shared" si="41"/>
        <v>0</v>
      </c>
      <c r="H383" s="14">
        <f>IF(OR(C383='ჯამი (HIDE)'!$B$11,C383='ჯამი (HIDE)'!$B$12,C383='ჯამი (HIDE)'!$B$13,C383='ჯამი (HIDE)'!$B$14),"",D383-G383)</f>
        <v>0</v>
      </c>
      <c r="I383" s="27" t="str">
        <f>IF(AND(D383=0,G383=0),"",IF(OR(C383='ჯამი (HIDE)'!$B$11,C383='ჯამი (HIDE)'!$B$12,C383='ჯამი (HIDE)'!$B$13,C383='ჯამი (HIDE)'!$B$14),"",G383/D383))</f>
        <v/>
      </c>
    </row>
    <row r="384" spans="1:9">
      <c r="A384" t="s">
        <v>199</v>
      </c>
      <c r="B384" s="6"/>
      <c r="C384" s="7" t="s">
        <v>9</v>
      </c>
      <c r="D384" s="14">
        <f>სულ!D876</f>
        <v>0</v>
      </c>
      <c r="E384" s="14">
        <f>სულ!E876</f>
        <v>0</v>
      </c>
      <c r="F384" s="14">
        <v>0</v>
      </c>
      <c r="G384" s="14">
        <f t="shared" si="41"/>
        <v>0</v>
      </c>
      <c r="H384" s="14">
        <f>IF(OR(C384='ჯამი (HIDE)'!$B$11,C384='ჯამი (HIDE)'!$B$12,C384='ჯამი (HIDE)'!$B$13,C384='ჯამი (HIDE)'!$B$14),"",D384-G384)</f>
        <v>0</v>
      </c>
      <c r="I384" s="27" t="str">
        <f>IF(AND(D384=0,G384=0),"",IF(OR(C384='ჯამი (HIDE)'!$B$11,C384='ჯამი (HIDE)'!$B$12,C384='ჯამი (HIDE)'!$B$13,C384='ჯამი (HIDE)'!$B$14),"",G384/D384))</f>
        <v/>
      </c>
    </row>
    <row r="385" spans="1:9">
      <c r="A385" t="s">
        <v>199</v>
      </c>
      <c r="B385" s="6"/>
      <c r="C385" s="7" t="s">
        <v>10</v>
      </c>
      <c r="D385" s="14">
        <f>სულ!D877</f>
        <v>0</v>
      </c>
      <c r="E385" s="14">
        <f>სულ!E877</f>
        <v>0</v>
      </c>
      <c r="F385" s="14">
        <v>0</v>
      </c>
      <c r="G385" s="14">
        <f t="shared" si="41"/>
        <v>0</v>
      </c>
      <c r="H385" s="14">
        <f>IF(OR(C385='ჯამი (HIDE)'!$B$11,C385='ჯამი (HIDE)'!$B$12,C385='ჯამი (HIDE)'!$B$13,C385='ჯამი (HIDE)'!$B$14),"",D385-G385)</f>
        <v>0</v>
      </c>
      <c r="I385" s="27" t="str">
        <f>IF(AND(D385=0,G385=0),"",IF(OR(C385='ჯამი (HIDE)'!$B$11,C385='ჯამი (HIDE)'!$B$12,C385='ჯამი (HIDE)'!$B$13,C385='ჯამი (HIDE)'!$B$14),"",G385/D385))</f>
        <v/>
      </c>
    </row>
    <row r="386" spans="1:9">
      <c r="A386" t="s">
        <v>199</v>
      </c>
      <c r="B386" s="6"/>
      <c r="C386" s="7" t="s">
        <v>11</v>
      </c>
      <c r="D386" s="14">
        <f>სულ!D878</f>
        <v>8179000</v>
      </c>
      <c r="E386" s="14">
        <f>სულ!E878</f>
        <v>3343568.78</v>
      </c>
      <c r="F386" s="14">
        <v>3165312</v>
      </c>
      <c r="G386" s="14">
        <f t="shared" si="41"/>
        <v>6508880.7799999993</v>
      </c>
      <c r="H386" s="14">
        <f>IF(OR(C386='ჯამი (HIDE)'!$B$11,C386='ჯამი (HIDE)'!$B$12,C386='ჯამი (HIDE)'!$B$13,C386='ჯამი (HIDE)'!$B$14),"",D386-G386)</f>
        <v>1670119.2200000007</v>
      </c>
      <c r="I386" s="27">
        <f>IF(AND(D386=0,G386=0),"",IF(OR(C386='ჯამი (HIDE)'!$B$11,C386='ჯამი (HIDE)'!$B$12,C386='ჯამი (HIDE)'!$B$13,C386='ჯამი (HIDE)'!$B$14),"",G386/D386))</f>
        <v>0.79580398337205027</v>
      </c>
    </row>
    <row r="387" spans="1:9">
      <c r="A387" t="s">
        <v>199</v>
      </c>
      <c r="B387" s="6"/>
      <c r="C387" s="7" t="s">
        <v>12</v>
      </c>
      <c r="D387" s="14">
        <f>სულ!D879</f>
        <v>0</v>
      </c>
      <c r="E387" s="14">
        <f>სულ!E879</f>
        <v>0</v>
      </c>
      <c r="F387" s="14">
        <v>0</v>
      </c>
      <c r="G387" s="14">
        <f t="shared" si="41"/>
        <v>0</v>
      </c>
      <c r="H387" s="14">
        <f>IF(OR(C387='ჯამი (HIDE)'!$B$11,C387='ჯამი (HIDE)'!$B$12,C387='ჯამი (HIDE)'!$B$13,C387='ჯამი (HIDE)'!$B$14),"",D387-G387)</f>
        <v>0</v>
      </c>
      <c r="I387" s="27" t="str">
        <f>IF(AND(D387=0,G387=0),"",IF(OR(C387='ჯამი (HIDE)'!$B$11,C387='ჯამი (HIDE)'!$B$12,C387='ჯამი (HIDE)'!$B$13,C387='ჯამი (HIDE)'!$B$14),"",G387/D387))</f>
        <v/>
      </c>
    </row>
    <row r="388" spans="1:9">
      <c r="A388" t="s">
        <v>199</v>
      </c>
      <c r="B388" s="4"/>
      <c r="C388" s="5" t="s">
        <v>13</v>
      </c>
      <c r="D388" s="13">
        <f>სულ!D880</f>
        <v>0</v>
      </c>
      <c r="E388" s="13">
        <f>სულ!E880</f>
        <v>0</v>
      </c>
      <c r="F388" s="13">
        <v>0</v>
      </c>
      <c r="G388" s="13">
        <f t="shared" ref="G388:G451" si="55">E388+F388</f>
        <v>0</v>
      </c>
      <c r="H388" s="13">
        <f>IF(OR(C388='ჯამი (HIDE)'!$B$11,C388='ჯამი (HIDE)'!$B$12,C388='ჯამი (HIDE)'!$B$13,C388='ჯამი (HIDE)'!$B$14),"",D388-G388)</f>
        <v>0</v>
      </c>
      <c r="I388" s="26" t="str">
        <f>IF(AND(D388=0,G388=0),"",IF(OR(C388='ჯამი (HIDE)'!$B$11,C388='ჯამი (HIDE)'!$B$12,C388='ჯამი (HIDE)'!$B$13,C388='ჯამი (HIDE)'!$B$14),"",G388/D388))</f>
        <v/>
      </c>
    </row>
    <row r="389" spans="1:9">
      <c r="A389" t="s">
        <v>199</v>
      </c>
      <c r="B389" s="4"/>
      <c r="C389" s="5" t="s">
        <v>14</v>
      </c>
      <c r="D389" s="13">
        <f>სულ!D881</f>
        <v>0</v>
      </c>
      <c r="E389" s="13">
        <f>სულ!E881</f>
        <v>0</v>
      </c>
      <c r="F389" s="13">
        <v>0</v>
      </c>
      <c r="G389" s="13">
        <f t="shared" si="55"/>
        <v>0</v>
      </c>
      <c r="H389" s="13">
        <f>IF(OR(C389='ჯამი (HIDE)'!$B$11,C389='ჯამი (HIDE)'!$B$12,C389='ჯამი (HIDE)'!$B$13,C389='ჯამი (HIDE)'!$B$14),"",D389-G389)</f>
        <v>0</v>
      </c>
      <c r="I389" s="26" t="str">
        <f>IF(AND(D389=0,G389=0),"",IF(OR(C389='ჯამი (HIDE)'!$B$11,C389='ჯამი (HIDE)'!$B$12,C389='ჯამი (HIDE)'!$B$13,C389='ჯამი (HIDE)'!$B$14),"",G389/D389))</f>
        <v/>
      </c>
    </row>
    <row r="390" spans="1:9" ht="15.75" thickBot="1">
      <c r="A390" t="s">
        <v>199</v>
      </c>
      <c r="B390" s="8"/>
      <c r="C390" s="9" t="s">
        <v>15</v>
      </c>
      <c r="D390" s="15">
        <f>სულ!D882</f>
        <v>0</v>
      </c>
      <c r="E390" s="15">
        <f>სულ!E882</f>
        <v>0</v>
      </c>
      <c r="F390" s="15">
        <v>0</v>
      </c>
      <c r="G390" s="15">
        <f t="shared" si="55"/>
        <v>0</v>
      </c>
      <c r="H390" s="15">
        <f>IF(OR(C390='ჯამი (HIDE)'!$B$11,C390='ჯამი (HIDE)'!$B$12,C390='ჯამი (HIDE)'!$B$13,C390='ჯამი (HIDE)'!$B$14),"",D390-G390)</f>
        <v>0</v>
      </c>
      <c r="I390" s="28" t="str">
        <f>IF(AND(D390=0,G390=0),"",IF(OR(C390='ჯამი (HIDE)'!$B$11,C390='ჯამი (HIDE)'!$B$12,C390='ჯამი (HIDE)'!$B$13,C390='ჯამი (HIDE)'!$B$14),"",G390/D390))</f>
        <v/>
      </c>
    </row>
    <row r="391" spans="1:9" ht="31.5" customHeight="1" thickTop="1" thickBot="1">
      <c r="A391" t="str">
        <f t="shared" si="52"/>
        <v>a</v>
      </c>
      <c r="B391" s="2" t="s">
        <v>149</v>
      </c>
      <c r="C391" s="3" t="s">
        <v>150</v>
      </c>
      <c r="D391" s="3">
        <f>სულ!D883</f>
        <v>400000</v>
      </c>
      <c r="E391" s="3">
        <f>სულ!E883</f>
        <v>147175.6</v>
      </c>
      <c r="F391" s="3">
        <f t="shared" ref="F391" si="56">SUM(F392,F400,F401,F402)</f>
        <v>297419</v>
      </c>
      <c r="G391" s="3">
        <f t="shared" si="55"/>
        <v>444594.6</v>
      </c>
      <c r="H391" s="3">
        <f>IF(OR(C391='ჯამი (HIDE)'!$B$11,C391='ჯამი (HIDE)'!$B$12,C391='ჯამი (HIDE)'!$B$13,C391='ჯამი (HIDE)'!$B$14),"",D391-G391)</f>
        <v>-44594.599999999977</v>
      </c>
      <c r="I391" s="25">
        <f>IF(AND(D391=0,G391=0),"",IF(OR(C391='ჯამი (HIDE)'!$B$11,C391='ჯამი (HIDE)'!$B$12,C391='ჯამი (HIDE)'!$B$13,C391='ჯამი (HIDE)'!$B$14),"",G391/D391))</f>
        <v>1.1114865</v>
      </c>
    </row>
    <row r="392" spans="1:9" ht="15.75" thickTop="1">
      <c r="A392" t="s">
        <v>199</v>
      </c>
      <c r="B392" s="4"/>
      <c r="C392" s="5" t="s">
        <v>5</v>
      </c>
      <c r="D392" s="13">
        <f>სულ!D884</f>
        <v>400000</v>
      </c>
      <c r="E392" s="13">
        <f>სულ!E884</f>
        <v>147175.6</v>
      </c>
      <c r="F392" s="13">
        <f t="shared" ref="F392" si="57">SUM(F393:F399)</f>
        <v>297419</v>
      </c>
      <c r="G392" s="13">
        <f t="shared" si="55"/>
        <v>444594.6</v>
      </c>
      <c r="H392" s="13">
        <f>IF(OR(C392='ჯამი (HIDE)'!$B$11,C392='ჯამი (HIDE)'!$B$12,C392='ჯამი (HIDE)'!$B$13,C392='ჯამი (HIDE)'!$B$14),"",D392-G392)</f>
        <v>-44594.599999999977</v>
      </c>
      <c r="I392" s="26">
        <f>IF(AND(D392=0,G392=0),"",IF(OR(C392='ჯამი (HIDE)'!$B$11,C392='ჯამი (HIDE)'!$B$12,C392='ჯამი (HIDE)'!$B$13,C392='ჯამი (HIDE)'!$B$14),"",G392/D392))</f>
        <v>1.1114865</v>
      </c>
    </row>
    <row r="393" spans="1:9">
      <c r="A393" t="s">
        <v>199</v>
      </c>
      <c r="B393" s="6"/>
      <c r="C393" s="7" t="s">
        <v>6</v>
      </c>
      <c r="D393" s="14">
        <f>სულ!D885</f>
        <v>0</v>
      </c>
      <c r="E393" s="14">
        <f>სულ!E885</f>
        <v>0</v>
      </c>
      <c r="F393" s="14">
        <v>0</v>
      </c>
      <c r="G393" s="14">
        <f t="shared" si="55"/>
        <v>0</v>
      </c>
      <c r="H393" s="14">
        <f>IF(OR(C393='ჯამი (HIDE)'!$B$11,C393='ჯამი (HIDE)'!$B$12,C393='ჯამი (HIDE)'!$B$13,C393='ჯამი (HIDE)'!$B$14),"",D393-G393)</f>
        <v>0</v>
      </c>
      <c r="I393" s="27" t="str">
        <f>IF(AND(D393=0,G393=0),"",IF(OR(C393='ჯამი (HIDE)'!$B$11,C393='ჯამი (HIDE)'!$B$12,C393='ჯამი (HIDE)'!$B$13,C393='ჯამი (HIDE)'!$B$14),"",G393/D393))</f>
        <v/>
      </c>
    </row>
    <row r="394" spans="1:9">
      <c r="A394" t="s">
        <v>199</v>
      </c>
      <c r="B394" s="6"/>
      <c r="C394" s="7" t="s">
        <v>7</v>
      </c>
      <c r="D394" s="14">
        <f>სულ!D886</f>
        <v>71000</v>
      </c>
      <c r="E394" s="14">
        <f>სულ!E886</f>
        <v>47330</v>
      </c>
      <c r="F394" s="14">
        <v>23665</v>
      </c>
      <c r="G394" s="14">
        <f t="shared" si="55"/>
        <v>70995</v>
      </c>
      <c r="H394" s="14">
        <f>IF(OR(C394='ჯამი (HIDE)'!$B$11,C394='ჯამი (HIDE)'!$B$12,C394='ჯამი (HIDE)'!$B$13,C394='ჯამი (HIDE)'!$B$14),"",D394-G394)</f>
        <v>5</v>
      </c>
      <c r="I394" s="27">
        <f>IF(AND(D394=0,G394=0),"",IF(OR(C394='ჯამი (HIDE)'!$B$11,C394='ჯამი (HIDE)'!$B$12,C394='ჯამი (HIDE)'!$B$13,C394='ჯამი (HIDE)'!$B$14),"",G394/D394))</f>
        <v>0.99992957746478872</v>
      </c>
    </row>
    <row r="395" spans="1:9">
      <c r="A395" t="s">
        <v>199</v>
      </c>
      <c r="B395" s="6"/>
      <c r="C395" s="7" t="s">
        <v>8</v>
      </c>
      <c r="D395" s="14">
        <f>სულ!D887</f>
        <v>0</v>
      </c>
      <c r="E395" s="14">
        <f>სულ!E887</f>
        <v>0</v>
      </c>
      <c r="F395" s="14">
        <v>0</v>
      </c>
      <c r="G395" s="14">
        <f t="shared" si="55"/>
        <v>0</v>
      </c>
      <c r="H395" s="14">
        <f>IF(OR(C395='ჯამი (HIDE)'!$B$11,C395='ჯამი (HIDE)'!$B$12,C395='ჯამი (HIDE)'!$B$13,C395='ჯამი (HIDE)'!$B$14),"",D395-G395)</f>
        <v>0</v>
      </c>
      <c r="I395" s="27" t="str">
        <f>IF(AND(D395=0,G395=0),"",IF(OR(C395='ჯამი (HIDE)'!$B$11,C395='ჯამი (HIDE)'!$B$12,C395='ჯამი (HIDE)'!$B$13,C395='ჯამი (HIDE)'!$B$14),"",G395/D395))</f>
        <v/>
      </c>
    </row>
    <row r="396" spans="1:9">
      <c r="A396" t="s">
        <v>199</v>
      </c>
      <c r="B396" s="6"/>
      <c r="C396" s="7" t="s">
        <v>9</v>
      </c>
      <c r="D396" s="14">
        <f>სულ!D888</f>
        <v>0</v>
      </c>
      <c r="E396" s="14">
        <f>სულ!E888</f>
        <v>0</v>
      </c>
      <c r="F396" s="14">
        <v>0</v>
      </c>
      <c r="G396" s="14">
        <f t="shared" si="55"/>
        <v>0</v>
      </c>
      <c r="H396" s="14">
        <f>IF(OR(C396='ჯამი (HIDE)'!$B$11,C396='ჯამი (HIDE)'!$B$12,C396='ჯამი (HIDE)'!$B$13,C396='ჯამი (HIDE)'!$B$14),"",D396-G396)</f>
        <v>0</v>
      </c>
      <c r="I396" s="27" t="str">
        <f>IF(AND(D396=0,G396=0),"",IF(OR(C396='ჯამი (HIDE)'!$B$11,C396='ჯამი (HIDE)'!$B$12,C396='ჯამი (HIDE)'!$B$13,C396='ჯამი (HIDE)'!$B$14),"",G396/D396))</f>
        <v/>
      </c>
    </row>
    <row r="397" spans="1:9">
      <c r="A397" t="s">
        <v>199</v>
      </c>
      <c r="B397" s="6"/>
      <c r="C397" s="7" t="s">
        <v>10</v>
      </c>
      <c r="D397" s="14">
        <f>სულ!D889</f>
        <v>0</v>
      </c>
      <c r="E397" s="14">
        <f>სულ!E889</f>
        <v>0</v>
      </c>
      <c r="F397" s="14">
        <v>0</v>
      </c>
      <c r="G397" s="14">
        <f t="shared" si="55"/>
        <v>0</v>
      </c>
      <c r="H397" s="14">
        <f>IF(OR(C397='ჯამი (HIDE)'!$B$11,C397='ჯამი (HIDE)'!$B$12,C397='ჯამი (HIDE)'!$B$13,C397='ჯამი (HIDE)'!$B$14),"",D397-G397)</f>
        <v>0</v>
      </c>
      <c r="I397" s="27" t="str">
        <f>IF(AND(D397=0,G397=0),"",IF(OR(C397='ჯამი (HIDE)'!$B$11,C397='ჯამი (HIDE)'!$B$12,C397='ჯამი (HIDE)'!$B$13,C397='ჯამი (HIDE)'!$B$14),"",G397/D397))</f>
        <v/>
      </c>
    </row>
    <row r="398" spans="1:9">
      <c r="A398" t="s">
        <v>199</v>
      </c>
      <c r="B398" s="6"/>
      <c r="C398" s="7" t="s">
        <v>11</v>
      </c>
      <c r="D398" s="14">
        <f>სულ!D890</f>
        <v>173130</v>
      </c>
      <c r="E398" s="14">
        <f>სულ!E890</f>
        <v>99845.6</v>
      </c>
      <c r="F398" s="14">
        <v>273754</v>
      </c>
      <c r="G398" s="14">
        <f t="shared" si="55"/>
        <v>373599.6</v>
      </c>
      <c r="H398" s="14">
        <f>IF(OR(C398='ჯამი (HIDE)'!$B$11,C398='ჯამი (HIDE)'!$B$12,C398='ჯამი (HIDE)'!$B$13,C398='ჯამი (HIDE)'!$B$14),"",D398-G398)</f>
        <v>-200469.59999999998</v>
      </c>
      <c r="I398" s="27">
        <f>IF(AND(D398=0,G398=0),"",IF(OR(C398='ჯამი (HIDE)'!$B$11,C398='ჯამი (HIDE)'!$B$12,C398='ჯამი (HIDE)'!$B$13,C398='ჯამი (HIDE)'!$B$14),"",G398/D398))</f>
        <v>2.1579137064633511</v>
      </c>
    </row>
    <row r="399" spans="1:9">
      <c r="A399" t="s">
        <v>199</v>
      </c>
      <c r="B399" s="6"/>
      <c r="C399" s="7" t="s">
        <v>12</v>
      </c>
      <c r="D399" s="14">
        <f>სულ!D891</f>
        <v>155870</v>
      </c>
      <c r="E399" s="14">
        <f>სულ!E891</f>
        <v>0</v>
      </c>
      <c r="F399" s="14">
        <v>0</v>
      </c>
      <c r="G399" s="14">
        <f t="shared" si="55"/>
        <v>0</v>
      </c>
      <c r="H399" s="14">
        <f>IF(OR(C399='ჯამი (HIDE)'!$B$11,C399='ჯამი (HIDE)'!$B$12,C399='ჯამი (HIDE)'!$B$13,C399='ჯამი (HIDE)'!$B$14),"",D399-G399)</f>
        <v>155870</v>
      </c>
      <c r="I399" s="27">
        <f>IF(AND(D399=0,G399=0),"",IF(OR(C399='ჯამი (HIDE)'!$B$11,C399='ჯამი (HIDE)'!$B$12,C399='ჯამი (HIDE)'!$B$13,C399='ჯამი (HIDE)'!$B$14),"",G399/D399))</f>
        <v>0</v>
      </c>
    </row>
    <row r="400" spans="1:9">
      <c r="A400" t="s">
        <v>199</v>
      </c>
      <c r="B400" s="4"/>
      <c r="C400" s="5" t="s">
        <v>13</v>
      </c>
      <c r="D400" s="13">
        <f>სულ!D892</f>
        <v>0</v>
      </c>
      <c r="E400" s="13">
        <f>სულ!E892</f>
        <v>0</v>
      </c>
      <c r="F400" s="13">
        <v>0</v>
      </c>
      <c r="G400" s="13">
        <f t="shared" si="55"/>
        <v>0</v>
      </c>
      <c r="H400" s="13">
        <f>IF(OR(C400='ჯამი (HIDE)'!$B$11,C400='ჯამი (HIDE)'!$B$12,C400='ჯამი (HIDE)'!$B$13,C400='ჯამი (HIDE)'!$B$14),"",D400-G400)</f>
        <v>0</v>
      </c>
      <c r="I400" s="26" t="str">
        <f>IF(AND(D400=0,G400=0),"",IF(OR(C400='ჯამი (HIDE)'!$B$11,C400='ჯამი (HIDE)'!$B$12,C400='ჯამი (HIDE)'!$B$13,C400='ჯამი (HIDE)'!$B$14),"",G400/D400))</f>
        <v/>
      </c>
    </row>
    <row r="401" spans="1:9">
      <c r="A401" t="s">
        <v>199</v>
      </c>
      <c r="B401" s="4"/>
      <c r="C401" s="5" t="s">
        <v>14</v>
      </c>
      <c r="D401" s="13">
        <f>სულ!D893</f>
        <v>0</v>
      </c>
      <c r="E401" s="13">
        <f>სულ!E893</f>
        <v>0</v>
      </c>
      <c r="F401" s="13">
        <v>0</v>
      </c>
      <c r="G401" s="13">
        <f t="shared" si="55"/>
        <v>0</v>
      </c>
      <c r="H401" s="13">
        <f>IF(OR(C401='ჯამი (HIDE)'!$B$11,C401='ჯამი (HIDE)'!$B$12,C401='ჯამი (HIDE)'!$B$13,C401='ჯამი (HIDE)'!$B$14),"",D401-G401)</f>
        <v>0</v>
      </c>
      <c r="I401" s="26" t="str">
        <f>IF(AND(D401=0,G401=0),"",IF(OR(C401='ჯამი (HIDE)'!$B$11,C401='ჯამი (HIDE)'!$B$12,C401='ჯამი (HIDE)'!$B$13,C401='ჯამი (HIDE)'!$B$14),"",G401/D401))</f>
        <v/>
      </c>
    </row>
    <row r="402" spans="1:9" ht="15.75" thickBot="1">
      <c r="A402" t="s">
        <v>199</v>
      </c>
      <c r="B402" s="8"/>
      <c r="C402" s="9" t="s">
        <v>15</v>
      </c>
      <c r="D402" s="15">
        <f>სულ!D894</f>
        <v>0</v>
      </c>
      <c r="E402" s="15">
        <f>სულ!E894</f>
        <v>0</v>
      </c>
      <c r="F402" s="15">
        <v>0</v>
      </c>
      <c r="G402" s="15">
        <f t="shared" si="55"/>
        <v>0</v>
      </c>
      <c r="H402" s="15">
        <f>IF(OR(C402='ჯამი (HIDE)'!$B$11,C402='ჯამი (HIDE)'!$B$12,C402='ჯამი (HIDE)'!$B$13,C402='ჯამი (HIDE)'!$B$14),"",D402-G402)</f>
        <v>0</v>
      </c>
      <c r="I402" s="28" t="str">
        <f>IF(AND(D402=0,G402=0),"",IF(OR(C402='ჯამი (HIDE)'!$B$11,C402='ჯამი (HIDE)'!$B$12,C402='ჯამი (HIDE)'!$B$13,C402='ჯამი (HIDE)'!$B$14),"",G402/D402))</f>
        <v/>
      </c>
    </row>
    <row r="403" spans="1:9" ht="31.5" customHeight="1" thickTop="1" thickBot="1">
      <c r="A403" t="str">
        <f t="shared" si="52"/>
        <v>a</v>
      </c>
      <c r="B403" s="2" t="s">
        <v>151</v>
      </c>
      <c r="C403" s="3" t="s">
        <v>152</v>
      </c>
      <c r="D403" s="3">
        <f>სულ!D895</f>
        <v>1109800</v>
      </c>
      <c r="E403" s="3">
        <f>სულ!E895</f>
        <v>462260.89</v>
      </c>
      <c r="F403" s="3">
        <f t="shared" ref="F403" si="58">SUM(F404,F412,F413,F414)</f>
        <v>1166979</v>
      </c>
      <c r="G403" s="3">
        <f t="shared" si="55"/>
        <v>1629239.8900000001</v>
      </c>
      <c r="H403" s="3">
        <f>IF(OR(C403='ჯამი (HIDE)'!$B$11,C403='ჯამი (HIDE)'!$B$12,C403='ჯამი (HIDE)'!$B$13,C403='ჯამი (HIDE)'!$B$14),"",D403-G403)</f>
        <v>-519439.89000000013</v>
      </c>
      <c r="I403" s="25">
        <f>IF(AND(D403=0,G403=0),"",IF(OR(C403='ჯამი (HIDE)'!$B$11,C403='ჯამი (HIDE)'!$B$12,C403='ჯამი (HIDE)'!$B$13,C403='ჯამი (HIDE)'!$B$14),"",G403/D403))</f>
        <v>1.4680481978734909</v>
      </c>
    </row>
    <row r="404" spans="1:9" ht="15.75" thickTop="1">
      <c r="A404" t="s">
        <v>199</v>
      </c>
      <c r="B404" s="4"/>
      <c r="C404" s="5" t="s">
        <v>5</v>
      </c>
      <c r="D404" s="13">
        <f>სულ!D896</f>
        <v>1109800</v>
      </c>
      <c r="E404" s="13">
        <f>სულ!E896</f>
        <v>462260.89</v>
      </c>
      <c r="F404" s="13">
        <f t="shared" ref="F404" si="59">SUM(F405:F411)</f>
        <v>1166979</v>
      </c>
      <c r="G404" s="13">
        <f t="shared" si="55"/>
        <v>1629239.8900000001</v>
      </c>
      <c r="H404" s="13">
        <f>IF(OR(C404='ჯამი (HIDE)'!$B$11,C404='ჯამი (HIDE)'!$B$12,C404='ჯამი (HIDE)'!$B$13,C404='ჯამი (HIDE)'!$B$14),"",D404-G404)</f>
        <v>-519439.89000000013</v>
      </c>
      <c r="I404" s="26">
        <f>IF(AND(D404=0,G404=0),"",IF(OR(C404='ჯამი (HIDE)'!$B$11,C404='ჯამი (HIDE)'!$B$12,C404='ჯამი (HIDE)'!$B$13,C404='ჯამი (HIDE)'!$B$14),"",G404/D404))</f>
        <v>1.4680481978734909</v>
      </c>
    </row>
    <row r="405" spans="1:9">
      <c r="A405" t="s">
        <v>199</v>
      </c>
      <c r="B405" s="6"/>
      <c r="C405" s="7" t="s">
        <v>6</v>
      </c>
      <c r="D405" s="14">
        <f>სულ!D897</f>
        <v>0</v>
      </c>
      <c r="E405" s="14">
        <f>სულ!E897</f>
        <v>0</v>
      </c>
      <c r="F405" s="14">
        <v>0</v>
      </c>
      <c r="G405" s="14">
        <f t="shared" si="55"/>
        <v>0</v>
      </c>
      <c r="H405" s="14">
        <f>IF(OR(C405='ჯამი (HIDE)'!$B$11,C405='ჯამი (HIDE)'!$B$12,C405='ჯამი (HIDE)'!$B$13,C405='ჯამი (HIDE)'!$B$14),"",D405-G405)</f>
        <v>0</v>
      </c>
      <c r="I405" s="27" t="str">
        <f>IF(AND(D405=0,G405=0),"",IF(OR(C405='ჯამი (HIDE)'!$B$11,C405='ჯამი (HIDE)'!$B$12,C405='ჯამი (HIDE)'!$B$13,C405='ჯამი (HIDE)'!$B$14),"",G405/D405))</f>
        <v/>
      </c>
    </row>
    <row r="406" spans="1:9">
      <c r="A406" t="s">
        <v>199</v>
      </c>
      <c r="B406" s="6"/>
      <c r="C406" s="7" t="s">
        <v>7</v>
      </c>
      <c r="D406" s="14">
        <f>სულ!D898</f>
        <v>63000</v>
      </c>
      <c r="E406" s="14">
        <f>სულ!E898</f>
        <v>36000</v>
      </c>
      <c r="F406" s="14">
        <v>18000</v>
      </c>
      <c r="G406" s="14">
        <f t="shared" si="55"/>
        <v>54000</v>
      </c>
      <c r="H406" s="14">
        <f>IF(OR(C406='ჯამი (HIDE)'!$B$11,C406='ჯამი (HIDE)'!$B$12,C406='ჯამი (HIDE)'!$B$13,C406='ჯამი (HIDE)'!$B$14),"",D406-G406)</f>
        <v>9000</v>
      </c>
      <c r="I406" s="27">
        <f>IF(AND(D406=0,G406=0),"",IF(OR(C406='ჯამი (HIDE)'!$B$11,C406='ჯამი (HIDE)'!$B$12,C406='ჯამი (HIDE)'!$B$13,C406='ჯამი (HIDE)'!$B$14),"",G406/D406))</f>
        <v>0.8571428571428571</v>
      </c>
    </row>
    <row r="407" spans="1:9">
      <c r="A407" t="s">
        <v>199</v>
      </c>
      <c r="B407" s="6"/>
      <c r="C407" s="7" t="s">
        <v>8</v>
      </c>
      <c r="D407" s="14">
        <f>სულ!D899</f>
        <v>0</v>
      </c>
      <c r="E407" s="14">
        <f>სულ!E899</f>
        <v>0</v>
      </c>
      <c r="F407" s="14">
        <v>0</v>
      </c>
      <c r="G407" s="14">
        <f t="shared" si="55"/>
        <v>0</v>
      </c>
      <c r="H407" s="14">
        <f>IF(OR(C407='ჯამი (HIDE)'!$B$11,C407='ჯამი (HIDE)'!$B$12,C407='ჯამი (HIDE)'!$B$13,C407='ჯამი (HIDE)'!$B$14),"",D407-G407)</f>
        <v>0</v>
      </c>
      <c r="I407" s="27" t="str">
        <f>IF(AND(D407=0,G407=0),"",IF(OR(C407='ჯამი (HIDE)'!$B$11,C407='ჯამი (HIDE)'!$B$12,C407='ჯამი (HIDE)'!$B$13,C407='ჯამი (HIDE)'!$B$14),"",G407/D407))</f>
        <v/>
      </c>
    </row>
    <row r="408" spans="1:9">
      <c r="A408" t="s">
        <v>199</v>
      </c>
      <c r="B408" s="6"/>
      <c r="C408" s="7" t="s">
        <v>9</v>
      </c>
      <c r="D408" s="14">
        <f>სულ!D900</f>
        <v>0</v>
      </c>
      <c r="E408" s="14">
        <f>სულ!E900</f>
        <v>0</v>
      </c>
      <c r="F408" s="14">
        <v>0</v>
      </c>
      <c r="G408" s="14">
        <f t="shared" si="55"/>
        <v>0</v>
      </c>
      <c r="H408" s="14">
        <f>IF(OR(C408='ჯამი (HIDE)'!$B$11,C408='ჯამი (HIDE)'!$B$12,C408='ჯამი (HIDE)'!$B$13,C408='ჯამი (HIDE)'!$B$14),"",D408-G408)</f>
        <v>0</v>
      </c>
      <c r="I408" s="27" t="str">
        <f>IF(AND(D408=0,G408=0),"",IF(OR(C408='ჯამი (HIDE)'!$B$11,C408='ჯამი (HIDE)'!$B$12,C408='ჯამი (HIDE)'!$B$13,C408='ჯამი (HIDE)'!$B$14),"",G408/D408))</f>
        <v/>
      </c>
    </row>
    <row r="409" spans="1:9">
      <c r="A409" t="s">
        <v>199</v>
      </c>
      <c r="B409" s="6"/>
      <c r="C409" s="7" t="s">
        <v>10</v>
      </c>
      <c r="D409" s="14">
        <f>სულ!D901</f>
        <v>0</v>
      </c>
      <c r="E409" s="14">
        <f>სულ!E901</f>
        <v>0</v>
      </c>
      <c r="F409" s="14">
        <v>0</v>
      </c>
      <c r="G409" s="14">
        <f t="shared" si="55"/>
        <v>0</v>
      </c>
      <c r="H409" s="14">
        <f>IF(OR(C409='ჯამი (HIDE)'!$B$11,C409='ჯამი (HIDE)'!$B$12,C409='ჯამი (HIDE)'!$B$13,C409='ჯამი (HIDE)'!$B$14),"",D409-G409)</f>
        <v>0</v>
      </c>
      <c r="I409" s="27" t="str">
        <f>IF(AND(D409=0,G409=0),"",IF(OR(C409='ჯამი (HIDE)'!$B$11,C409='ჯამი (HIDE)'!$B$12,C409='ჯამი (HIDE)'!$B$13,C409='ჯამი (HIDE)'!$B$14),"",G409/D409))</f>
        <v/>
      </c>
    </row>
    <row r="410" spans="1:9">
      <c r="A410" t="s">
        <v>199</v>
      </c>
      <c r="B410" s="6"/>
      <c r="C410" s="7" t="s">
        <v>11</v>
      </c>
      <c r="D410" s="14">
        <f>სულ!D902</f>
        <v>1046800</v>
      </c>
      <c r="E410" s="14">
        <f>სულ!E902</f>
        <v>426260.89</v>
      </c>
      <c r="F410" s="14">
        <v>1148979</v>
      </c>
      <c r="G410" s="14">
        <f t="shared" si="55"/>
        <v>1575239.8900000001</v>
      </c>
      <c r="H410" s="14">
        <f>IF(OR(C410='ჯამი (HIDE)'!$B$11,C410='ჯამი (HIDE)'!$B$12,C410='ჯამი (HIDE)'!$B$13,C410='ჯამი (HIDE)'!$B$14),"",D410-G410)</f>
        <v>-528439.89000000013</v>
      </c>
      <c r="I410" s="27">
        <f>IF(AND(D410=0,G410=0),"",IF(OR(C410='ჯამი (HIDE)'!$B$11,C410='ჯამი (HIDE)'!$B$12,C410='ჯამი (HIDE)'!$B$13,C410='ჯამი (HIDE)'!$B$14),"",G410/D410))</f>
        <v>1.5048145682078717</v>
      </c>
    </row>
    <row r="411" spans="1:9">
      <c r="A411" t="s">
        <v>199</v>
      </c>
      <c r="B411" s="6"/>
      <c r="C411" s="7" t="s">
        <v>12</v>
      </c>
      <c r="D411" s="14">
        <f>სულ!D903</f>
        <v>0</v>
      </c>
      <c r="E411" s="14">
        <f>სულ!E903</f>
        <v>0</v>
      </c>
      <c r="F411" s="14">
        <v>0</v>
      </c>
      <c r="G411" s="14">
        <f t="shared" si="55"/>
        <v>0</v>
      </c>
      <c r="H411" s="14">
        <f>IF(OR(C411='ჯამი (HIDE)'!$B$11,C411='ჯამი (HIDE)'!$B$12,C411='ჯამი (HIDE)'!$B$13,C411='ჯამი (HIDE)'!$B$14),"",D411-G411)</f>
        <v>0</v>
      </c>
      <c r="I411" s="27" t="str">
        <f>IF(AND(D411=0,G411=0),"",IF(OR(C411='ჯამი (HIDE)'!$B$11,C411='ჯამი (HIDE)'!$B$12,C411='ჯამი (HIDE)'!$B$13,C411='ჯამი (HIDE)'!$B$14),"",G411/D411))</f>
        <v/>
      </c>
    </row>
    <row r="412" spans="1:9">
      <c r="A412" t="s">
        <v>199</v>
      </c>
      <c r="B412" s="4"/>
      <c r="C412" s="5" t="s">
        <v>13</v>
      </c>
      <c r="D412" s="13">
        <f>სულ!D904</f>
        <v>0</v>
      </c>
      <c r="E412" s="13">
        <f>სულ!E904</f>
        <v>0</v>
      </c>
      <c r="F412" s="13">
        <v>0</v>
      </c>
      <c r="G412" s="13">
        <f t="shared" si="55"/>
        <v>0</v>
      </c>
      <c r="H412" s="13">
        <f>IF(OR(C412='ჯამი (HIDE)'!$B$11,C412='ჯამი (HIDE)'!$B$12,C412='ჯამი (HIDE)'!$B$13,C412='ჯამი (HIDE)'!$B$14),"",D412-G412)</f>
        <v>0</v>
      </c>
      <c r="I412" s="26" t="str">
        <f>IF(AND(D412=0,G412=0),"",IF(OR(C412='ჯამი (HIDE)'!$B$11,C412='ჯამი (HIDE)'!$B$12,C412='ჯამი (HIDE)'!$B$13,C412='ჯამი (HIDE)'!$B$14),"",G412/D412))</f>
        <v/>
      </c>
    </row>
    <row r="413" spans="1:9">
      <c r="A413" t="s">
        <v>199</v>
      </c>
      <c r="B413" s="4"/>
      <c r="C413" s="5" t="s">
        <v>14</v>
      </c>
      <c r="D413" s="13">
        <f>სულ!D905</f>
        <v>0</v>
      </c>
      <c r="E413" s="13">
        <f>სულ!E905</f>
        <v>0</v>
      </c>
      <c r="F413" s="13">
        <v>0</v>
      </c>
      <c r="G413" s="13">
        <f t="shared" si="55"/>
        <v>0</v>
      </c>
      <c r="H413" s="13">
        <f>IF(OR(C413='ჯამი (HIDE)'!$B$11,C413='ჯამი (HIDE)'!$B$12,C413='ჯამი (HIDE)'!$B$13,C413='ჯამი (HIDE)'!$B$14),"",D413-G413)</f>
        <v>0</v>
      </c>
      <c r="I413" s="26" t="str">
        <f>IF(AND(D413=0,G413=0),"",IF(OR(C413='ჯამი (HIDE)'!$B$11,C413='ჯამი (HIDE)'!$B$12,C413='ჯამი (HIDE)'!$B$13,C413='ჯამი (HIDE)'!$B$14),"",G413/D413))</f>
        <v/>
      </c>
    </row>
    <row r="414" spans="1:9" ht="15.75" thickBot="1">
      <c r="A414" t="s">
        <v>199</v>
      </c>
      <c r="B414" s="8"/>
      <c r="C414" s="9" t="s">
        <v>15</v>
      </c>
      <c r="D414" s="15">
        <f>სულ!D906</f>
        <v>0</v>
      </c>
      <c r="E414" s="15">
        <f>სულ!E906</f>
        <v>0</v>
      </c>
      <c r="F414" s="15">
        <v>0</v>
      </c>
      <c r="G414" s="15">
        <f t="shared" si="55"/>
        <v>0</v>
      </c>
      <c r="H414" s="15">
        <f>IF(OR(C414='ჯამი (HIDE)'!$B$11,C414='ჯამი (HIDE)'!$B$12,C414='ჯამი (HIDE)'!$B$13,C414='ჯამი (HIDE)'!$B$14),"",D414-G414)</f>
        <v>0</v>
      </c>
      <c r="I414" s="28" t="str">
        <f>IF(AND(D414=0,G414=0),"",IF(OR(C414='ჯამი (HIDE)'!$B$11,C414='ჯამი (HIDE)'!$B$12,C414='ჯამი (HIDE)'!$B$13,C414='ჯამი (HIDE)'!$B$14),"",G414/D414))</f>
        <v/>
      </c>
    </row>
    <row r="415" spans="1:9" ht="31.5" thickTop="1" thickBot="1">
      <c r="A415" t="str">
        <f t="shared" si="52"/>
        <v>a</v>
      </c>
      <c r="B415" s="10" t="s">
        <v>155</v>
      </c>
      <c r="C415" s="11" t="s">
        <v>156</v>
      </c>
      <c r="D415" s="3">
        <f>სულ!D919</f>
        <v>2550000</v>
      </c>
      <c r="E415" s="3">
        <f>სულ!E919</f>
        <v>847723.32</v>
      </c>
      <c r="F415" s="3">
        <f t="shared" ref="F415" si="60">SUM(F416,F424,F425,F426)</f>
        <v>1097698</v>
      </c>
      <c r="G415" s="3">
        <f t="shared" si="55"/>
        <v>1945421.3199999998</v>
      </c>
      <c r="H415" s="3">
        <f>IF(OR(C415='ჯამი (HIDE)'!$B$11,C415='ჯამი (HIDE)'!$B$12,C415='ჯამი (HIDE)'!$B$13,C415='ჯამი (HIDE)'!$B$14),"",D415-G415)</f>
        <v>604578.68000000017</v>
      </c>
      <c r="I415" s="25">
        <f>IF(AND(D415=0,G415=0),"",IF(OR(C415='ჯამი (HIDE)'!$B$11,C415='ჯამი (HIDE)'!$B$12,C415='ჯამი (HIDE)'!$B$13,C415='ჯამი (HIDE)'!$B$14),"",G415/D415))</f>
        <v>0.76291032156862737</v>
      </c>
    </row>
    <row r="416" spans="1:9" ht="15.75" thickTop="1">
      <c r="A416" t="s">
        <v>199</v>
      </c>
      <c r="B416" s="4"/>
      <c r="C416" s="5" t="s">
        <v>5</v>
      </c>
      <c r="D416" s="13">
        <f>სულ!D920</f>
        <v>2550000</v>
      </c>
      <c r="E416" s="13">
        <f>სულ!E920</f>
        <v>847723.32</v>
      </c>
      <c r="F416" s="13">
        <f t="shared" ref="F416" si="61">SUM(F417:F423)</f>
        <v>1097698</v>
      </c>
      <c r="G416" s="13">
        <f t="shared" si="55"/>
        <v>1945421.3199999998</v>
      </c>
      <c r="H416" s="13">
        <f>IF(OR(C416='ჯამი (HIDE)'!$B$11,C416='ჯამი (HIDE)'!$B$12,C416='ჯამი (HIDE)'!$B$13,C416='ჯამი (HIDE)'!$B$14),"",D416-G416)</f>
        <v>604578.68000000017</v>
      </c>
      <c r="I416" s="26">
        <f>IF(AND(D416=0,G416=0),"",IF(OR(C416='ჯამი (HIDE)'!$B$11,C416='ჯამი (HIDE)'!$B$12,C416='ჯამი (HIDE)'!$B$13,C416='ჯამი (HIDE)'!$B$14),"",G416/D416))</f>
        <v>0.76291032156862737</v>
      </c>
    </row>
    <row r="417" spans="1:9">
      <c r="A417" t="s">
        <v>199</v>
      </c>
      <c r="B417" s="6"/>
      <c r="C417" s="7" t="s">
        <v>6</v>
      </c>
      <c r="D417" s="14">
        <f>სულ!D921</f>
        <v>0</v>
      </c>
      <c r="E417" s="14">
        <f>სულ!E921</f>
        <v>0</v>
      </c>
      <c r="F417" s="14">
        <v>0</v>
      </c>
      <c r="G417" s="14">
        <f t="shared" si="55"/>
        <v>0</v>
      </c>
      <c r="H417" s="14">
        <f>IF(OR(C417='ჯამი (HIDE)'!$B$11,C417='ჯამი (HIDE)'!$B$12,C417='ჯამი (HIDE)'!$B$13,C417='ჯამი (HIDE)'!$B$14),"",D417-G417)</f>
        <v>0</v>
      </c>
      <c r="I417" s="27" t="str">
        <f>IF(AND(D417=0,G417=0),"",IF(OR(C417='ჯამი (HIDE)'!$B$11,C417='ჯამი (HIDE)'!$B$12,C417='ჯამი (HIDE)'!$B$13,C417='ჯამი (HIDE)'!$B$14),"",G417/D417))</f>
        <v/>
      </c>
    </row>
    <row r="418" spans="1:9">
      <c r="A418" t="s">
        <v>199</v>
      </c>
      <c r="B418" s="6"/>
      <c r="C418" s="7" t="s">
        <v>7</v>
      </c>
      <c r="D418" s="14">
        <f>სულ!D922</f>
        <v>0</v>
      </c>
      <c r="E418" s="14">
        <f>სულ!E922</f>
        <v>0</v>
      </c>
      <c r="F418" s="14">
        <v>0</v>
      </c>
      <c r="G418" s="14">
        <f t="shared" si="55"/>
        <v>0</v>
      </c>
      <c r="H418" s="14">
        <f>IF(OR(C418='ჯამი (HIDE)'!$B$11,C418='ჯამი (HIDE)'!$B$12,C418='ჯამი (HIDE)'!$B$13,C418='ჯამი (HIDE)'!$B$14),"",D418-G418)</f>
        <v>0</v>
      </c>
      <c r="I418" s="27" t="str">
        <f>IF(AND(D418=0,G418=0),"",IF(OR(C418='ჯამი (HIDE)'!$B$11,C418='ჯამი (HIDE)'!$B$12,C418='ჯამი (HIDE)'!$B$13,C418='ჯამი (HIDE)'!$B$14),"",G418/D418))</f>
        <v/>
      </c>
    </row>
    <row r="419" spans="1:9">
      <c r="A419" t="s">
        <v>199</v>
      </c>
      <c r="B419" s="6"/>
      <c r="C419" s="7" t="s">
        <v>8</v>
      </c>
      <c r="D419" s="14">
        <f>სულ!D923</f>
        <v>0</v>
      </c>
      <c r="E419" s="14">
        <f>სულ!E923</f>
        <v>0</v>
      </c>
      <c r="F419" s="14">
        <v>0</v>
      </c>
      <c r="G419" s="14">
        <f t="shared" si="55"/>
        <v>0</v>
      </c>
      <c r="H419" s="14">
        <f>IF(OR(C419='ჯამი (HIDE)'!$B$11,C419='ჯამი (HIDE)'!$B$12,C419='ჯამი (HIDE)'!$B$13,C419='ჯამი (HIDE)'!$B$14),"",D419-G419)</f>
        <v>0</v>
      </c>
      <c r="I419" s="27" t="str">
        <f>IF(AND(D419=0,G419=0),"",IF(OR(C419='ჯამი (HIDE)'!$B$11,C419='ჯამი (HIDE)'!$B$12,C419='ჯამი (HIDE)'!$B$13,C419='ჯამი (HIDE)'!$B$14),"",G419/D419))</f>
        <v/>
      </c>
    </row>
    <row r="420" spans="1:9">
      <c r="A420" t="s">
        <v>199</v>
      </c>
      <c r="B420" s="6"/>
      <c r="C420" s="7" t="s">
        <v>9</v>
      </c>
      <c r="D420" s="14">
        <f>სულ!D924</f>
        <v>0</v>
      </c>
      <c r="E420" s="14">
        <f>სულ!E924</f>
        <v>0</v>
      </c>
      <c r="F420" s="14">
        <v>0</v>
      </c>
      <c r="G420" s="14">
        <f t="shared" si="55"/>
        <v>0</v>
      </c>
      <c r="H420" s="14">
        <f>IF(OR(C420='ჯამი (HIDE)'!$B$11,C420='ჯამი (HIDE)'!$B$12,C420='ჯამი (HIDE)'!$B$13,C420='ჯამი (HIDE)'!$B$14),"",D420-G420)</f>
        <v>0</v>
      </c>
      <c r="I420" s="27" t="str">
        <f>IF(AND(D420=0,G420=0),"",IF(OR(C420='ჯამი (HIDE)'!$B$11,C420='ჯამი (HIDE)'!$B$12,C420='ჯამი (HIDE)'!$B$13,C420='ჯამი (HIDE)'!$B$14),"",G420/D420))</f>
        <v/>
      </c>
    </row>
    <row r="421" spans="1:9">
      <c r="A421" t="s">
        <v>199</v>
      </c>
      <c r="B421" s="6"/>
      <c r="C421" s="7" t="s">
        <v>10</v>
      </c>
      <c r="D421" s="14">
        <f>სულ!D925</f>
        <v>0</v>
      </c>
      <c r="E421" s="14">
        <f>სულ!E925</f>
        <v>0</v>
      </c>
      <c r="F421" s="14">
        <v>0</v>
      </c>
      <c r="G421" s="14">
        <f t="shared" si="55"/>
        <v>0</v>
      </c>
      <c r="H421" s="14">
        <f>IF(OR(C421='ჯამი (HIDE)'!$B$11,C421='ჯამი (HIDE)'!$B$12,C421='ჯამი (HIDE)'!$B$13,C421='ჯამი (HIDE)'!$B$14),"",D421-G421)</f>
        <v>0</v>
      </c>
      <c r="I421" s="27" t="str">
        <f>IF(AND(D421=0,G421=0),"",IF(OR(C421='ჯამი (HIDE)'!$B$11,C421='ჯამი (HIDE)'!$B$12,C421='ჯამი (HIDE)'!$B$13,C421='ჯამი (HIDE)'!$B$14),"",G421/D421))</f>
        <v/>
      </c>
    </row>
    <row r="422" spans="1:9">
      <c r="A422" t="s">
        <v>199</v>
      </c>
      <c r="B422" s="6"/>
      <c r="C422" s="7" t="s">
        <v>11</v>
      </c>
      <c r="D422" s="14">
        <f>სულ!D926</f>
        <v>2550000</v>
      </c>
      <c r="E422" s="14">
        <f>სულ!E926</f>
        <v>847723.32</v>
      </c>
      <c r="F422" s="14">
        <v>1097698</v>
      </c>
      <c r="G422" s="14">
        <f t="shared" si="55"/>
        <v>1945421.3199999998</v>
      </c>
      <c r="H422" s="14">
        <f>IF(OR(C422='ჯამი (HIDE)'!$B$11,C422='ჯამი (HIDE)'!$B$12,C422='ჯამი (HIDE)'!$B$13,C422='ჯამი (HIDE)'!$B$14),"",D422-G422)</f>
        <v>604578.68000000017</v>
      </c>
      <c r="I422" s="27">
        <f>IF(AND(D422=0,G422=0),"",IF(OR(C422='ჯამი (HIDE)'!$B$11,C422='ჯამი (HIDE)'!$B$12,C422='ჯამი (HIDE)'!$B$13,C422='ჯამი (HIDE)'!$B$14),"",G422/D422))</f>
        <v>0.76291032156862737</v>
      </c>
    </row>
    <row r="423" spans="1:9">
      <c r="A423" t="s">
        <v>199</v>
      </c>
      <c r="B423" s="6"/>
      <c r="C423" s="7" t="s">
        <v>12</v>
      </c>
      <c r="D423" s="14">
        <f>სულ!D927</f>
        <v>0</v>
      </c>
      <c r="E423" s="14">
        <f>სულ!E927</f>
        <v>0</v>
      </c>
      <c r="F423" s="14">
        <v>0</v>
      </c>
      <c r="G423" s="14">
        <f t="shared" si="55"/>
        <v>0</v>
      </c>
      <c r="H423" s="14">
        <f>IF(OR(C423='ჯამი (HIDE)'!$B$11,C423='ჯამი (HIDE)'!$B$12,C423='ჯამი (HIDE)'!$B$13,C423='ჯამი (HIDE)'!$B$14),"",D423-G423)</f>
        <v>0</v>
      </c>
      <c r="I423" s="27" t="str">
        <f>IF(AND(D423=0,G423=0),"",IF(OR(C423='ჯამი (HIDE)'!$B$11,C423='ჯამი (HIDE)'!$B$12,C423='ჯამი (HIDE)'!$B$13,C423='ჯამი (HIDE)'!$B$14),"",G423/D423))</f>
        <v/>
      </c>
    </row>
    <row r="424" spans="1:9">
      <c r="A424" t="s">
        <v>199</v>
      </c>
      <c r="B424" s="4"/>
      <c r="C424" s="5" t="s">
        <v>13</v>
      </c>
      <c r="D424" s="13">
        <f>სულ!D928</f>
        <v>0</v>
      </c>
      <c r="E424" s="13">
        <f>სულ!E928</f>
        <v>0</v>
      </c>
      <c r="F424" s="13">
        <v>0</v>
      </c>
      <c r="G424" s="13">
        <f t="shared" si="55"/>
        <v>0</v>
      </c>
      <c r="H424" s="13">
        <f>IF(OR(C424='ჯამი (HIDE)'!$B$11,C424='ჯამი (HIDE)'!$B$12,C424='ჯამი (HIDE)'!$B$13,C424='ჯამი (HIDE)'!$B$14),"",D424-G424)</f>
        <v>0</v>
      </c>
      <c r="I424" s="26" t="str">
        <f>IF(AND(D424=0,G424=0),"",IF(OR(C424='ჯამი (HIDE)'!$B$11,C424='ჯამი (HIDE)'!$B$12,C424='ჯამი (HIDE)'!$B$13,C424='ჯამი (HIDE)'!$B$14),"",G424/D424))</f>
        <v/>
      </c>
    </row>
    <row r="425" spans="1:9">
      <c r="A425" t="s">
        <v>199</v>
      </c>
      <c r="B425" s="4"/>
      <c r="C425" s="5" t="s">
        <v>14</v>
      </c>
      <c r="D425" s="13">
        <f>სულ!D929</f>
        <v>0</v>
      </c>
      <c r="E425" s="13">
        <f>სულ!E929</f>
        <v>0</v>
      </c>
      <c r="F425" s="13">
        <v>0</v>
      </c>
      <c r="G425" s="13">
        <f t="shared" si="55"/>
        <v>0</v>
      </c>
      <c r="H425" s="13">
        <f>IF(OR(C425='ჯამი (HIDE)'!$B$11,C425='ჯამი (HIDE)'!$B$12,C425='ჯამი (HIDE)'!$B$13,C425='ჯამი (HIDE)'!$B$14),"",D425-G425)</f>
        <v>0</v>
      </c>
      <c r="I425" s="26" t="str">
        <f>IF(AND(D425=0,G425=0),"",IF(OR(C425='ჯამი (HIDE)'!$B$11,C425='ჯამი (HIDE)'!$B$12,C425='ჯამი (HIDE)'!$B$13,C425='ჯამი (HIDE)'!$B$14),"",G425/D425))</f>
        <v/>
      </c>
    </row>
    <row r="426" spans="1:9" ht="15.75" thickBot="1">
      <c r="A426" t="s">
        <v>199</v>
      </c>
      <c r="B426" s="8"/>
      <c r="C426" s="9" t="s">
        <v>15</v>
      </c>
      <c r="D426" s="15">
        <f>სულ!D930</f>
        <v>0</v>
      </c>
      <c r="E426" s="15">
        <f>სულ!E930</f>
        <v>0</v>
      </c>
      <c r="F426" s="15">
        <v>0</v>
      </c>
      <c r="G426" s="15">
        <f t="shared" si="55"/>
        <v>0</v>
      </c>
      <c r="H426" s="15">
        <f>IF(OR(C426='ჯამი (HIDE)'!$B$11,C426='ჯამი (HIDE)'!$B$12,C426='ჯამი (HIDE)'!$B$13,C426='ჯამი (HIDE)'!$B$14),"",D426-G426)</f>
        <v>0</v>
      </c>
      <c r="I426" s="28" t="str">
        <f>IF(AND(D426=0,G426=0),"",IF(OR(C426='ჯამი (HIDE)'!$B$11,C426='ჯამი (HIDE)'!$B$12,C426='ჯამი (HIDE)'!$B$13,C426='ჯამი (HIDE)'!$B$14),"",G426/D426))</f>
        <v/>
      </c>
    </row>
    <row r="427" spans="1:9" ht="31.5" customHeight="1" thickTop="1" thickBot="1">
      <c r="A427" t="str">
        <f t="shared" si="52"/>
        <v>a</v>
      </c>
      <c r="B427" s="2" t="s">
        <v>159</v>
      </c>
      <c r="C427" s="3" t="s">
        <v>160</v>
      </c>
      <c r="D427" s="3">
        <f>სულ!D943</f>
        <v>6507500</v>
      </c>
      <c r="E427" s="3">
        <f>სულ!E943</f>
        <v>1981612.85</v>
      </c>
      <c r="F427" s="3">
        <f t="shared" ref="F427" si="62">SUM(F428,F436,F437,F438)</f>
        <v>3801387</v>
      </c>
      <c r="G427" s="3">
        <f t="shared" si="55"/>
        <v>5782999.8499999996</v>
      </c>
      <c r="H427" s="3">
        <f>IF(OR(C427='ჯამი (HIDE)'!$B$11,C427='ჯამი (HIDE)'!$B$12,C427='ჯამი (HIDE)'!$B$13,C427='ჯამი (HIDE)'!$B$14),"",D427-G427)</f>
        <v>724500.15000000037</v>
      </c>
      <c r="I427" s="25">
        <f>IF(AND(D427=0,G427=0),"",IF(OR(C427='ჯამი (HIDE)'!$B$11,C427='ჯამი (HIDE)'!$B$12,C427='ჯამი (HIDE)'!$B$13,C427='ჯამი (HIDE)'!$B$14),"",G427/D427))</f>
        <v>0.88866689973107948</v>
      </c>
    </row>
    <row r="428" spans="1:9" ht="15.75" thickTop="1">
      <c r="A428" t="s">
        <v>199</v>
      </c>
      <c r="B428" s="4"/>
      <c r="C428" s="5" t="s">
        <v>5</v>
      </c>
      <c r="D428" s="13">
        <f>სულ!D944</f>
        <v>6507500</v>
      </c>
      <c r="E428" s="13">
        <f>სულ!E944</f>
        <v>1981612.85</v>
      </c>
      <c r="F428" s="13">
        <f t="shared" ref="F428" si="63">SUM(F429:F435)</f>
        <v>3801387</v>
      </c>
      <c r="G428" s="13">
        <f t="shared" si="55"/>
        <v>5782999.8499999996</v>
      </c>
      <c r="H428" s="13">
        <f>IF(OR(C428='ჯამი (HIDE)'!$B$11,C428='ჯამი (HIDE)'!$B$12,C428='ჯამი (HIDE)'!$B$13,C428='ჯამი (HIDE)'!$B$14),"",D428-G428)</f>
        <v>724500.15000000037</v>
      </c>
      <c r="I428" s="26">
        <f>IF(AND(D428=0,G428=0),"",IF(OR(C428='ჯამი (HIDE)'!$B$11,C428='ჯამი (HIDE)'!$B$12,C428='ჯამი (HIDE)'!$B$13,C428='ჯამი (HIDE)'!$B$14),"",G428/D428))</f>
        <v>0.88866689973107948</v>
      </c>
    </row>
    <row r="429" spans="1:9">
      <c r="A429" t="s">
        <v>199</v>
      </c>
      <c r="B429" s="6"/>
      <c r="C429" s="7" t="s">
        <v>6</v>
      </c>
      <c r="D429" s="14">
        <f>სულ!D945</f>
        <v>0</v>
      </c>
      <c r="E429" s="14">
        <f>სულ!E945</f>
        <v>0</v>
      </c>
      <c r="F429" s="14">
        <v>0</v>
      </c>
      <c r="G429" s="14">
        <f t="shared" si="55"/>
        <v>0</v>
      </c>
      <c r="H429" s="14">
        <f>IF(OR(C429='ჯამი (HIDE)'!$B$11,C429='ჯამი (HIDE)'!$B$12,C429='ჯამი (HIDE)'!$B$13,C429='ჯამი (HIDE)'!$B$14),"",D429-G429)</f>
        <v>0</v>
      </c>
      <c r="I429" s="27" t="str">
        <f>IF(AND(D429=0,G429=0),"",IF(OR(C429='ჯამი (HIDE)'!$B$11,C429='ჯამი (HIDE)'!$B$12,C429='ჯამი (HIDE)'!$B$13,C429='ჯამი (HIDE)'!$B$14),"",G429/D429))</f>
        <v/>
      </c>
    </row>
    <row r="430" spans="1:9">
      <c r="A430" t="s">
        <v>199</v>
      </c>
      <c r="B430" s="6"/>
      <c r="C430" s="7" t="s">
        <v>7</v>
      </c>
      <c r="D430" s="14">
        <f>სულ!D946</f>
        <v>10000</v>
      </c>
      <c r="E430" s="14">
        <f>სულ!E946</f>
        <v>0</v>
      </c>
      <c r="F430" s="14">
        <v>0</v>
      </c>
      <c r="G430" s="14">
        <f t="shared" si="55"/>
        <v>0</v>
      </c>
      <c r="H430" s="14">
        <f>IF(OR(C430='ჯამი (HIDE)'!$B$11,C430='ჯამი (HIDE)'!$B$12,C430='ჯამი (HIDE)'!$B$13,C430='ჯამი (HIDE)'!$B$14),"",D430-G430)</f>
        <v>10000</v>
      </c>
      <c r="I430" s="27">
        <f>IF(AND(D430=0,G430=0),"",IF(OR(C430='ჯამი (HIDE)'!$B$11,C430='ჯამი (HIDE)'!$B$12,C430='ჯამი (HIDE)'!$B$13,C430='ჯამი (HIDE)'!$B$14),"",G430/D430))</f>
        <v>0</v>
      </c>
    </row>
    <row r="431" spans="1:9">
      <c r="A431" t="s">
        <v>199</v>
      </c>
      <c r="B431" s="6"/>
      <c r="C431" s="7" t="s">
        <v>8</v>
      </c>
      <c r="D431" s="14">
        <f>სულ!D947</f>
        <v>0</v>
      </c>
      <c r="E431" s="14">
        <f>სულ!E947</f>
        <v>0</v>
      </c>
      <c r="F431" s="14">
        <v>0</v>
      </c>
      <c r="G431" s="14">
        <f t="shared" si="55"/>
        <v>0</v>
      </c>
      <c r="H431" s="14">
        <f>IF(OR(C431='ჯამი (HIDE)'!$B$11,C431='ჯამი (HIDE)'!$B$12,C431='ჯამი (HIDE)'!$B$13,C431='ჯამი (HIDE)'!$B$14),"",D431-G431)</f>
        <v>0</v>
      </c>
      <c r="I431" s="27" t="str">
        <f>IF(AND(D431=0,G431=0),"",IF(OR(C431='ჯამი (HIDE)'!$B$11,C431='ჯამი (HIDE)'!$B$12,C431='ჯამი (HIDE)'!$B$13,C431='ჯამი (HIDE)'!$B$14),"",G431/D431))</f>
        <v/>
      </c>
    </row>
    <row r="432" spans="1:9">
      <c r="A432" t="s">
        <v>199</v>
      </c>
      <c r="B432" s="6"/>
      <c r="C432" s="7" t="s">
        <v>9</v>
      </c>
      <c r="D432" s="14">
        <f>სულ!D948</f>
        <v>0</v>
      </c>
      <c r="E432" s="14">
        <f>სულ!E948</f>
        <v>0</v>
      </c>
      <c r="F432" s="14">
        <v>0</v>
      </c>
      <c r="G432" s="14">
        <f t="shared" si="55"/>
        <v>0</v>
      </c>
      <c r="H432" s="14">
        <f>IF(OR(C432='ჯამი (HIDE)'!$B$11,C432='ჯამი (HIDE)'!$B$12,C432='ჯამი (HIDE)'!$B$13,C432='ჯამი (HIDE)'!$B$14),"",D432-G432)</f>
        <v>0</v>
      </c>
      <c r="I432" s="27" t="str">
        <f>IF(AND(D432=0,G432=0),"",IF(OR(C432='ჯამი (HIDE)'!$B$11,C432='ჯამი (HIDE)'!$B$12,C432='ჯამი (HIDE)'!$B$13,C432='ჯამი (HIDE)'!$B$14),"",G432/D432))</f>
        <v/>
      </c>
    </row>
    <row r="433" spans="1:9">
      <c r="A433" t="s">
        <v>199</v>
      </c>
      <c r="B433" s="6"/>
      <c r="C433" s="7" t="s">
        <v>10</v>
      </c>
      <c r="D433" s="14">
        <f>სულ!D949</f>
        <v>0</v>
      </c>
      <c r="E433" s="14">
        <f>სულ!E949</f>
        <v>0</v>
      </c>
      <c r="F433" s="14">
        <v>0</v>
      </c>
      <c r="G433" s="14">
        <f t="shared" si="55"/>
        <v>0</v>
      </c>
      <c r="H433" s="14">
        <f>IF(OR(C433='ჯამი (HIDE)'!$B$11,C433='ჯამი (HIDE)'!$B$12,C433='ჯამი (HIDE)'!$B$13,C433='ჯამი (HIDE)'!$B$14),"",D433-G433)</f>
        <v>0</v>
      </c>
      <c r="I433" s="27" t="str">
        <f>IF(AND(D433=0,G433=0),"",IF(OR(C433='ჯამი (HIDE)'!$B$11,C433='ჯამი (HIDE)'!$B$12,C433='ჯამი (HIDE)'!$B$13,C433='ჯამი (HIDE)'!$B$14),"",G433/D433))</f>
        <v/>
      </c>
    </row>
    <row r="434" spans="1:9">
      <c r="A434" t="s">
        <v>199</v>
      </c>
      <c r="B434" s="6"/>
      <c r="C434" s="7" t="s">
        <v>11</v>
      </c>
      <c r="D434" s="14">
        <f>სულ!D950</f>
        <v>6497500</v>
      </c>
      <c r="E434" s="14">
        <f>სულ!E950</f>
        <v>1981612.85</v>
      </c>
      <c r="F434" s="14">
        <v>3801387</v>
      </c>
      <c r="G434" s="14">
        <f t="shared" si="55"/>
        <v>5782999.8499999996</v>
      </c>
      <c r="H434" s="14">
        <f>IF(OR(C434='ჯამი (HIDE)'!$B$11,C434='ჯამი (HIDE)'!$B$12,C434='ჯამი (HIDE)'!$B$13,C434='ჯამი (HIDE)'!$B$14),"",D434-G434)</f>
        <v>714500.15000000037</v>
      </c>
      <c r="I434" s="27">
        <f>IF(AND(D434=0,G434=0),"",IF(OR(C434='ჯამი (HIDE)'!$B$11,C434='ჯამი (HIDE)'!$B$12,C434='ჯამი (HIDE)'!$B$13,C434='ჯამი (HIDE)'!$B$14),"",G434/D434))</f>
        <v>0.8900346056175451</v>
      </c>
    </row>
    <row r="435" spans="1:9">
      <c r="A435" t="s">
        <v>199</v>
      </c>
      <c r="B435" s="6"/>
      <c r="C435" s="7" t="s">
        <v>12</v>
      </c>
      <c r="D435" s="14">
        <f>სულ!D951</f>
        <v>0</v>
      </c>
      <c r="E435" s="14">
        <f>სულ!E951</f>
        <v>0</v>
      </c>
      <c r="F435" s="14">
        <v>0</v>
      </c>
      <c r="G435" s="14">
        <f t="shared" si="55"/>
        <v>0</v>
      </c>
      <c r="H435" s="14">
        <f>IF(OR(C435='ჯამი (HIDE)'!$B$11,C435='ჯამი (HIDE)'!$B$12,C435='ჯამი (HIDE)'!$B$13,C435='ჯამი (HIDE)'!$B$14),"",D435-G435)</f>
        <v>0</v>
      </c>
      <c r="I435" s="27" t="str">
        <f>IF(AND(D435=0,G435=0),"",IF(OR(C435='ჯამი (HIDE)'!$B$11,C435='ჯამი (HIDE)'!$B$12,C435='ჯამი (HIDE)'!$B$13,C435='ჯამი (HIDE)'!$B$14),"",G435/D435))</f>
        <v/>
      </c>
    </row>
    <row r="436" spans="1:9">
      <c r="A436" t="s">
        <v>199</v>
      </c>
      <c r="B436" s="4"/>
      <c r="C436" s="5" t="s">
        <v>13</v>
      </c>
      <c r="D436" s="13">
        <f>სულ!D952</f>
        <v>0</v>
      </c>
      <c r="E436" s="13">
        <f>სულ!E952</f>
        <v>0</v>
      </c>
      <c r="F436" s="13">
        <v>0</v>
      </c>
      <c r="G436" s="13">
        <f t="shared" si="55"/>
        <v>0</v>
      </c>
      <c r="H436" s="13">
        <f>IF(OR(C436='ჯამი (HIDE)'!$B$11,C436='ჯამი (HIDE)'!$B$12,C436='ჯამი (HIDE)'!$B$13,C436='ჯამი (HIDE)'!$B$14),"",D436-G436)</f>
        <v>0</v>
      </c>
      <c r="I436" s="26" t="str">
        <f>IF(AND(D436=0,G436=0),"",IF(OR(C436='ჯამი (HIDE)'!$B$11,C436='ჯამი (HIDE)'!$B$12,C436='ჯამი (HIDE)'!$B$13,C436='ჯამი (HIDE)'!$B$14),"",G436/D436))</f>
        <v/>
      </c>
    </row>
    <row r="437" spans="1:9">
      <c r="A437" t="s">
        <v>199</v>
      </c>
      <c r="B437" s="4"/>
      <c r="C437" s="5" t="s">
        <v>14</v>
      </c>
      <c r="D437" s="13">
        <f>სულ!D953</f>
        <v>0</v>
      </c>
      <c r="E437" s="13">
        <f>სულ!E953</f>
        <v>0</v>
      </c>
      <c r="F437" s="13">
        <v>0</v>
      </c>
      <c r="G437" s="13">
        <f t="shared" si="55"/>
        <v>0</v>
      </c>
      <c r="H437" s="13">
        <f>IF(OR(C437='ჯამი (HIDE)'!$B$11,C437='ჯამი (HIDE)'!$B$12,C437='ჯამი (HIDE)'!$B$13,C437='ჯამი (HIDE)'!$B$14),"",D437-G437)</f>
        <v>0</v>
      </c>
      <c r="I437" s="26" t="str">
        <f>IF(AND(D437=0,G437=0),"",IF(OR(C437='ჯამი (HIDE)'!$B$11,C437='ჯამი (HIDE)'!$B$12,C437='ჯამი (HIDE)'!$B$13,C437='ჯამი (HIDE)'!$B$14),"",G437/D437))</f>
        <v/>
      </c>
    </row>
    <row r="438" spans="1:9" ht="15.75" thickBot="1">
      <c r="A438" t="s">
        <v>199</v>
      </c>
      <c r="B438" s="8"/>
      <c r="C438" s="9" t="s">
        <v>15</v>
      </c>
      <c r="D438" s="15">
        <f>სულ!D954</f>
        <v>0</v>
      </c>
      <c r="E438" s="15">
        <f>სულ!E954</f>
        <v>0</v>
      </c>
      <c r="F438" s="15">
        <v>0</v>
      </c>
      <c r="G438" s="15">
        <f t="shared" si="55"/>
        <v>0</v>
      </c>
      <c r="H438" s="15">
        <f>IF(OR(C438='ჯამი (HIDE)'!$B$11,C438='ჯამი (HIDE)'!$B$12,C438='ჯამი (HIDE)'!$B$13,C438='ჯამი (HIDE)'!$B$14),"",D438-G438)</f>
        <v>0</v>
      </c>
      <c r="I438" s="28" t="str">
        <f>IF(AND(D438=0,G438=0),"",IF(OR(C438='ჯამი (HIDE)'!$B$11,C438='ჯამი (HIDE)'!$B$12,C438='ჯამი (HIDE)'!$B$13,C438='ჯამი (HIDE)'!$B$14),"",G438/D438))</f>
        <v/>
      </c>
    </row>
    <row r="439" spans="1:9" ht="31.5" customHeight="1" thickTop="1" thickBot="1">
      <c r="A439" t="str">
        <f t="shared" ref="A439:A475" si="64">IF(OR(D439&lt;&gt;0,F439&lt;&gt;0,G439&lt;&gt;0,H439&lt;&gt;0,I439&lt;&gt;0,),"a","b")</f>
        <v>a</v>
      </c>
      <c r="B439" s="2" t="s">
        <v>161</v>
      </c>
      <c r="C439" s="3" t="s">
        <v>162</v>
      </c>
      <c r="D439" s="3">
        <f>სულ!D955</f>
        <v>6000000</v>
      </c>
      <c r="E439" s="3">
        <f>სულ!E955</f>
        <v>4377846.79</v>
      </c>
      <c r="F439" s="3">
        <f t="shared" ref="F439" si="65">SUM(F440,F448,F449,F450)</f>
        <v>1622053</v>
      </c>
      <c r="G439" s="3">
        <f t="shared" si="55"/>
        <v>5999899.79</v>
      </c>
      <c r="H439" s="3">
        <f>IF(OR(C439='ჯამი (HIDE)'!$B$11,C439='ჯამი (HIDE)'!$B$12,C439='ჯამი (HIDE)'!$B$13,C439='ჯამი (HIDE)'!$B$14),"",D439-G439)</f>
        <v>100.20999999996275</v>
      </c>
      <c r="I439" s="25">
        <f>IF(AND(D439=0,G439=0),"",IF(OR(C439='ჯამი (HIDE)'!$B$11,C439='ჯამი (HIDE)'!$B$12,C439='ჯამი (HIDE)'!$B$13,C439='ჯამი (HIDE)'!$B$14),"",G439/D439))</f>
        <v>0.99998329833333333</v>
      </c>
    </row>
    <row r="440" spans="1:9" ht="15.75" thickTop="1">
      <c r="A440" t="s">
        <v>199</v>
      </c>
      <c r="B440" s="4"/>
      <c r="C440" s="5" t="s">
        <v>5</v>
      </c>
      <c r="D440" s="13">
        <f>სულ!D956</f>
        <v>6000000</v>
      </c>
      <c r="E440" s="13">
        <f>სულ!E956</f>
        <v>4377846.79</v>
      </c>
      <c r="F440" s="13">
        <f t="shared" ref="F440" si="66">SUM(F441:F447)</f>
        <v>1622053</v>
      </c>
      <c r="G440" s="13">
        <f t="shared" si="55"/>
        <v>5999899.79</v>
      </c>
      <c r="H440" s="13">
        <f>IF(OR(C440='ჯამი (HIDE)'!$B$11,C440='ჯამი (HIDE)'!$B$12,C440='ჯამი (HIDE)'!$B$13,C440='ჯამი (HIDE)'!$B$14),"",D440-G440)</f>
        <v>100.20999999996275</v>
      </c>
      <c r="I440" s="26">
        <f>IF(AND(D440=0,G440=0),"",IF(OR(C440='ჯამი (HIDE)'!$B$11,C440='ჯამი (HIDE)'!$B$12,C440='ჯამი (HIDE)'!$B$13,C440='ჯამი (HIDE)'!$B$14),"",G440/D440))</f>
        <v>0.99998329833333333</v>
      </c>
    </row>
    <row r="441" spans="1:9">
      <c r="A441" t="s">
        <v>199</v>
      </c>
      <c r="B441" s="6"/>
      <c r="C441" s="7" t="s">
        <v>6</v>
      </c>
      <c r="D441" s="14">
        <f>სულ!D957</f>
        <v>0</v>
      </c>
      <c r="E441" s="14">
        <f>სულ!E957</f>
        <v>0</v>
      </c>
      <c r="F441" s="14">
        <v>0</v>
      </c>
      <c r="G441" s="14">
        <f t="shared" si="55"/>
        <v>0</v>
      </c>
      <c r="H441" s="14">
        <f>IF(OR(C441='ჯამი (HIDE)'!$B$11,C441='ჯამი (HIDE)'!$B$12,C441='ჯამი (HIDE)'!$B$13,C441='ჯამი (HIDE)'!$B$14),"",D441-G441)</f>
        <v>0</v>
      </c>
      <c r="I441" s="27" t="str">
        <f>IF(AND(D441=0,G441=0),"",IF(OR(C441='ჯამი (HIDE)'!$B$11,C441='ჯამი (HIDE)'!$B$12,C441='ჯამი (HIDE)'!$B$13,C441='ჯამი (HIDE)'!$B$14),"",G441/D441))</f>
        <v/>
      </c>
    </row>
    <row r="442" spans="1:9">
      <c r="A442" t="s">
        <v>199</v>
      </c>
      <c r="B442" s="6"/>
      <c r="C442" s="7" t="s">
        <v>7</v>
      </c>
      <c r="D442" s="14">
        <f>სულ!D958</f>
        <v>0</v>
      </c>
      <c r="E442" s="14">
        <f>სულ!E958</f>
        <v>0</v>
      </c>
      <c r="F442" s="14">
        <v>0</v>
      </c>
      <c r="G442" s="14">
        <f t="shared" si="55"/>
        <v>0</v>
      </c>
      <c r="H442" s="14">
        <f>IF(OR(C442='ჯამი (HIDE)'!$B$11,C442='ჯამი (HIDE)'!$B$12,C442='ჯამი (HIDE)'!$B$13,C442='ჯამი (HIDE)'!$B$14),"",D442-G442)</f>
        <v>0</v>
      </c>
      <c r="I442" s="27" t="str">
        <f>IF(AND(D442=0,G442=0),"",IF(OR(C442='ჯამი (HIDE)'!$B$11,C442='ჯამი (HIDE)'!$B$12,C442='ჯამი (HIDE)'!$B$13,C442='ჯამი (HIDE)'!$B$14),"",G442/D442))</f>
        <v/>
      </c>
    </row>
    <row r="443" spans="1:9">
      <c r="A443" t="s">
        <v>199</v>
      </c>
      <c r="B443" s="6"/>
      <c r="C443" s="7" t="s">
        <v>8</v>
      </c>
      <c r="D443" s="14">
        <f>სულ!D959</f>
        <v>0</v>
      </c>
      <c r="E443" s="14">
        <f>სულ!E959</f>
        <v>0</v>
      </c>
      <c r="F443" s="14">
        <v>0</v>
      </c>
      <c r="G443" s="14">
        <f t="shared" si="55"/>
        <v>0</v>
      </c>
      <c r="H443" s="14">
        <f>IF(OR(C443='ჯამი (HIDE)'!$B$11,C443='ჯამი (HIDE)'!$B$12,C443='ჯამი (HIDE)'!$B$13,C443='ჯამი (HIDE)'!$B$14),"",D443-G443)</f>
        <v>0</v>
      </c>
      <c r="I443" s="27" t="str">
        <f>IF(AND(D443=0,G443=0),"",IF(OR(C443='ჯამი (HIDE)'!$B$11,C443='ჯამი (HIDE)'!$B$12,C443='ჯამი (HIDE)'!$B$13,C443='ჯამი (HIDE)'!$B$14),"",G443/D443))</f>
        <v/>
      </c>
    </row>
    <row r="444" spans="1:9">
      <c r="A444" t="s">
        <v>199</v>
      </c>
      <c r="B444" s="6"/>
      <c r="C444" s="7" t="s">
        <v>9</v>
      </c>
      <c r="D444" s="14">
        <f>სულ!D960</f>
        <v>0</v>
      </c>
      <c r="E444" s="14">
        <f>სულ!E960</f>
        <v>0</v>
      </c>
      <c r="F444" s="14">
        <v>0</v>
      </c>
      <c r="G444" s="14">
        <f t="shared" si="55"/>
        <v>0</v>
      </c>
      <c r="H444" s="14">
        <f>IF(OR(C444='ჯამი (HIDE)'!$B$11,C444='ჯამი (HIDE)'!$B$12,C444='ჯამი (HIDE)'!$B$13,C444='ჯამი (HIDE)'!$B$14),"",D444-G444)</f>
        <v>0</v>
      </c>
      <c r="I444" s="27" t="str">
        <f>IF(AND(D444=0,G444=0),"",IF(OR(C444='ჯამი (HIDE)'!$B$11,C444='ჯამი (HIDE)'!$B$12,C444='ჯამი (HIDE)'!$B$13,C444='ჯამი (HIDE)'!$B$14),"",G444/D444))</f>
        <v/>
      </c>
    </row>
    <row r="445" spans="1:9">
      <c r="A445" t="s">
        <v>199</v>
      </c>
      <c r="B445" s="6"/>
      <c r="C445" s="7" t="s">
        <v>10</v>
      </c>
      <c r="D445" s="14">
        <f>სულ!D961</f>
        <v>0</v>
      </c>
      <c r="E445" s="14">
        <f>სულ!E961</f>
        <v>0</v>
      </c>
      <c r="F445" s="14">
        <v>0</v>
      </c>
      <c r="G445" s="14">
        <f t="shared" si="55"/>
        <v>0</v>
      </c>
      <c r="H445" s="14">
        <f>IF(OR(C445='ჯამი (HIDE)'!$B$11,C445='ჯამი (HIDE)'!$B$12,C445='ჯამი (HIDE)'!$B$13,C445='ჯამი (HIDE)'!$B$14),"",D445-G445)</f>
        <v>0</v>
      </c>
      <c r="I445" s="27" t="str">
        <f>IF(AND(D445=0,G445=0),"",IF(OR(C445='ჯამი (HIDE)'!$B$11,C445='ჯამი (HIDE)'!$B$12,C445='ჯამი (HIDE)'!$B$13,C445='ჯამი (HIDE)'!$B$14),"",G445/D445))</f>
        <v/>
      </c>
    </row>
    <row r="446" spans="1:9">
      <c r="A446" t="s">
        <v>199</v>
      </c>
      <c r="B446" s="6"/>
      <c r="C446" s="7" t="s">
        <v>11</v>
      </c>
      <c r="D446" s="14">
        <f>სულ!D962</f>
        <v>6000000</v>
      </c>
      <c r="E446" s="14">
        <f>სულ!E962</f>
        <v>4377846.79</v>
      </c>
      <c r="F446" s="14">
        <v>1622053</v>
      </c>
      <c r="G446" s="14">
        <f t="shared" si="55"/>
        <v>5999899.79</v>
      </c>
      <c r="H446" s="14">
        <f>IF(OR(C446='ჯამი (HIDE)'!$B$11,C446='ჯამი (HIDE)'!$B$12,C446='ჯამი (HIDE)'!$B$13,C446='ჯამი (HIDE)'!$B$14),"",D446-G446)</f>
        <v>100.20999999996275</v>
      </c>
      <c r="I446" s="27">
        <f>IF(AND(D446=0,G446=0),"",IF(OR(C446='ჯამი (HIDE)'!$B$11,C446='ჯამი (HIDE)'!$B$12,C446='ჯამი (HIDE)'!$B$13,C446='ჯამი (HIDE)'!$B$14),"",G446/D446))</f>
        <v>0.99998329833333333</v>
      </c>
    </row>
    <row r="447" spans="1:9">
      <c r="A447" t="s">
        <v>199</v>
      </c>
      <c r="B447" s="6"/>
      <c r="C447" s="7" t="s">
        <v>12</v>
      </c>
      <c r="D447" s="14">
        <f>სულ!D963</f>
        <v>0</v>
      </c>
      <c r="E447" s="14">
        <f>სულ!E963</f>
        <v>0</v>
      </c>
      <c r="F447" s="14">
        <v>0</v>
      </c>
      <c r="G447" s="14">
        <f t="shared" si="55"/>
        <v>0</v>
      </c>
      <c r="H447" s="14">
        <f>IF(OR(C447='ჯამი (HIDE)'!$B$11,C447='ჯამი (HIDE)'!$B$12,C447='ჯამი (HIDE)'!$B$13,C447='ჯამი (HIDE)'!$B$14),"",D447-G447)</f>
        <v>0</v>
      </c>
      <c r="I447" s="27" t="str">
        <f>IF(AND(D447=0,G447=0),"",IF(OR(C447='ჯამი (HIDE)'!$B$11,C447='ჯამი (HIDE)'!$B$12,C447='ჯამი (HIDE)'!$B$13,C447='ჯამი (HIDE)'!$B$14),"",G447/D447))</f>
        <v/>
      </c>
    </row>
    <row r="448" spans="1:9">
      <c r="A448" t="s">
        <v>199</v>
      </c>
      <c r="B448" s="4"/>
      <c r="C448" s="5" t="s">
        <v>13</v>
      </c>
      <c r="D448" s="13">
        <f>სულ!D964</f>
        <v>0</v>
      </c>
      <c r="E448" s="13">
        <f>სულ!E964</f>
        <v>0</v>
      </c>
      <c r="F448" s="13">
        <v>0</v>
      </c>
      <c r="G448" s="13">
        <f t="shared" si="55"/>
        <v>0</v>
      </c>
      <c r="H448" s="13">
        <f>IF(OR(C448='ჯამი (HIDE)'!$B$11,C448='ჯამი (HIDE)'!$B$12,C448='ჯამი (HIDE)'!$B$13,C448='ჯამი (HIDE)'!$B$14),"",D448-G448)</f>
        <v>0</v>
      </c>
      <c r="I448" s="26" t="str">
        <f>IF(AND(D448=0,G448=0),"",IF(OR(C448='ჯამი (HIDE)'!$B$11,C448='ჯამი (HIDE)'!$B$12,C448='ჯამი (HIDE)'!$B$13,C448='ჯამი (HIDE)'!$B$14),"",G448/D448))</f>
        <v/>
      </c>
    </row>
    <row r="449" spans="1:9">
      <c r="A449" t="s">
        <v>199</v>
      </c>
      <c r="B449" s="4"/>
      <c r="C449" s="5" t="s">
        <v>14</v>
      </c>
      <c r="D449" s="13">
        <f>სულ!D965</f>
        <v>0</v>
      </c>
      <c r="E449" s="13">
        <f>სულ!E965</f>
        <v>0</v>
      </c>
      <c r="F449" s="13">
        <v>0</v>
      </c>
      <c r="G449" s="13">
        <f t="shared" si="55"/>
        <v>0</v>
      </c>
      <c r="H449" s="13">
        <f>IF(OR(C449='ჯამი (HIDE)'!$B$11,C449='ჯამი (HIDE)'!$B$12,C449='ჯამი (HIDE)'!$B$13,C449='ჯამი (HIDE)'!$B$14),"",D449-G449)</f>
        <v>0</v>
      </c>
      <c r="I449" s="26" t="str">
        <f>IF(AND(D449=0,G449=0),"",IF(OR(C449='ჯამი (HIDE)'!$B$11,C449='ჯამი (HIDE)'!$B$12,C449='ჯამი (HIDE)'!$B$13,C449='ჯამი (HIDE)'!$B$14),"",G449/D449))</f>
        <v/>
      </c>
    </row>
    <row r="450" spans="1:9" ht="15.75" thickBot="1">
      <c r="A450" t="s">
        <v>199</v>
      </c>
      <c r="B450" s="8"/>
      <c r="C450" s="9" t="s">
        <v>15</v>
      </c>
      <c r="D450" s="15">
        <f>სულ!D966</f>
        <v>0</v>
      </c>
      <c r="E450" s="15">
        <f>სულ!E966</f>
        <v>0</v>
      </c>
      <c r="F450" s="15">
        <v>0</v>
      </c>
      <c r="G450" s="15">
        <f t="shared" si="55"/>
        <v>0</v>
      </c>
      <c r="H450" s="15">
        <f>IF(OR(C450='ჯამი (HIDE)'!$B$11,C450='ჯამი (HIDE)'!$B$12,C450='ჯამი (HIDE)'!$B$13,C450='ჯამი (HIDE)'!$B$14),"",D450-G450)</f>
        <v>0</v>
      </c>
      <c r="I450" s="28" t="str">
        <f>IF(AND(D450=0,G450=0),"",IF(OR(C450='ჯამი (HIDE)'!$B$11,C450='ჯამი (HIDE)'!$B$12,C450='ჯამი (HIDE)'!$B$13,C450='ჯამი (HIDE)'!$B$14),"",G450/D450))</f>
        <v/>
      </c>
    </row>
    <row r="451" spans="1:9" ht="31.5" thickTop="1" thickBot="1">
      <c r="A451" t="str">
        <f t="shared" si="64"/>
        <v>a</v>
      </c>
      <c r="B451" s="10" t="s">
        <v>163</v>
      </c>
      <c r="C451" s="11" t="s">
        <v>164</v>
      </c>
      <c r="D451" s="3">
        <f>სულ!D967</f>
        <v>300000</v>
      </c>
      <c r="E451" s="3">
        <f>სულ!E967</f>
        <v>78108.41</v>
      </c>
      <c r="F451" s="3">
        <f t="shared" ref="F451" si="67">SUM(F452,F460,F461,F462)</f>
        <v>90000</v>
      </c>
      <c r="G451" s="3">
        <f t="shared" si="55"/>
        <v>168108.41</v>
      </c>
      <c r="H451" s="3">
        <f>IF(OR(C451='ჯამი (HIDE)'!$B$11,C451='ჯამი (HIDE)'!$B$12,C451='ჯამი (HIDE)'!$B$13,C451='ჯამი (HIDE)'!$B$14),"",D451-G451)</f>
        <v>131891.59</v>
      </c>
      <c r="I451" s="25">
        <f>IF(AND(D451=0,G451=0),"",IF(OR(C451='ჯამი (HIDE)'!$B$11,C451='ჯამი (HIDE)'!$B$12,C451='ჯამი (HIDE)'!$B$13,C451='ჯამი (HIDE)'!$B$14),"",G451/D451))</f>
        <v>0.56036136666666669</v>
      </c>
    </row>
    <row r="452" spans="1:9" ht="15.75" thickTop="1">
      <c r="A452" t="s">
        <v>199</v>
      </c>
      <c r="B452" s="4"/>
      <c r="C452" s="5" t="s">
        <v>5</v>
      </c>
      <c r="D452" s="13">
        <f>სულ!D968</f>
        <v>300000</v>
      </c>
      <c r="E452" s="13">
        <f>სულ!E968</f>
        <v>78108.41</v>
      </c>
      <c r="F452" s="13">
        <f t="shared" ref="F452" si="68">SUM(F453:F459)</f>
        <v>90000</v>
      </c>
      <c r="G452" s="13">
        <f t="shared" ref="G452:G486" si="69">E452+F452</f>
        <v>168108.41</v>
      </c>
      <c r="H452" s="13">
        <f>IF(OR(C452='ჯამი (HIDE)'!$B$11,C452='ჯამი (HIDE)'!$B$12,C452='ჯამი (HIDE)'!$B$13,C452='ჯამი (HIDE)'!$B$14),"",D452-G452)</f>
        <v>131891.59</v>
      </c>
      <c r="I452" s="26">
        <f>IF(AND(D452=0,G452=0),"",IF(OR(C452='ჯამი (HIDE)'!$B$11,C452='ჯამი (HIDE)'!$B$12,C452='ჯამი (HIDE)'!$B$13,C452='ჯამი (HIDE)'!$B$14),"",G452/D452))</f>
        <v>0.56036136666666669</v>
      </c>
    </row>
    <row r="453" spans="1:9">
      <c r="A453" t="s">
        <v>199</v>
      </c>
      <c r="B453" s="6"/>
      <c r="C453" s="7" t="s">
        <v>6</v>
      </c>
      <c r="D453" s="14">
        <f>სულ!D969</f>
        <v>0</v>
      </c>
      <c r="E453" s="14">
        <f>სულ!E969</f>
        <v>0</v>
      </c>
      <c r="F453" s="14">
        <v>0</v>
      </c>
      <c r="G453" s="14">
        <f t="shared" si="69"/>
        <v>0</v>
      </c>
      <c r="H453" s="14">
        <f>IF(OR(C453='ჯამი (HIDE)'!$B$11,C453='ჯამი (HIDE)'!$B$12,C453='ჯამი (HIDE)'!$B$13,C453='ჯამი (HIDE)'!$B$14),"",D453-G453)</f>
        <v>0</v>
      </c>
      <c r="I453" s="27" t="str">
        <f>IF(AND(D453=0,G453=0),"",IF(OR(C453='ჯამი (HIDE)'!$B$11,C453='ჯამი (HIDE)'!$B$12,C453='ჯამი (HIDE)'!$B$13,C453='ჯამი (HIDE)'!$B$14),"",G453/D453))</f>
        <v/>
      </c>
    </row>
    <row r="454" spans="1:9">
      <c r="A454" t="s">
        <v>199</v>
      </c>
      <c r="B454" s="6"/>
      <c r="C454" s="7" t="s">
        <v>7</v>
      </c>
      <c r="D454" s="14">
        <f>სულ!D970</f>
        <v>300000</v>
      </c>
      <c r="E454" s="14">
        <f>სულ!E970</f>
        <v>78108.41</v>
      </c>
      <c r="F454" s="14">
        <v>90000</v>
      </c>
      <c r="G454" s="14">
        <f t="shared" si="69"/>
        <v>168108.41</v>
      </c>
      <c r="H454" s="14">
        <f>IF(OR(C454='ჯამი (HIDE)'!$B$11,C454='ჯამი (HIDE)'!$B$12,C454='ჯამი (HIDE)'!$B$13,C454='ჯამი (HIDE)'!$B$14),"",D454-G454)</f>
        <v>131891.59</v>
      </c>
      <c r="I454" s="27">
        <f>IF(AND(D454=0,G454=0),"",IF(OR(C454='ჯამი (HIDE)'!$B$11,C454='ჯამი (HIDE)'!$B$12,C454='ჯამი (HIDE)'!$B$13,C454='ჯამი (HIDE)'!$B$14),"",G454/D454))</f>
        <v>0.56036136666666669</v>
      </c>
    </row>
    <row r="455" spans="1:9">
      <c r="A455" t="s">
        <v>199</v>
      </c>
      <c r="B455" s="6"/>
      <c r="C455" s="7" t="s">
        <v>8</v>
      </c>
      <c r="D455" s="14">
        <f>სულ!D971</f>
        <v>0</v>
      </c>
      <c r="E455" s="14">
        <f>სულ!E971</f>
        <v>0</v>
      </c>
      <c r="F455" s="14">
        <v>0</v>
      </c>
      <c r="G455" s="14">
        <f t="shared" si="69"/>
        <v>0</v>
      </c>
      <c r="H455" s="14">
        <f>IF(OR(C455='ჯამი (HIDE)'!$B$11,C455='ჯამი (HIDE)'!$B$12,C455='ჯამი (HIDE)'!$B$13,C455='ჯამი (HIDE)'!$B$14),"",D455-G455)</f>
        <v>0</v>
      </c>
      <c r="I455" s="27" t="str">
        <f>IF(AND(D455=0,G455=0),"",IF(OR(C455='ჯამი (HIDE)'!$B$11,C455='ჯამი (HIDE)'!$B$12,C455='ჯამი (HIDE)'!$B$13,C455='ჯამი (HIDE)'!$B$14),"",G455/D455))</f>
        <v/>
      </c>
    </row>
    <row r="456" spans="1:9">
      <c r="A456" t="s">
        <v>199</v>
      </c>
      <c r="B456" s="6"/>
      <c r="C456" s="7" t="s">
        <v>9</v>
      </c>
      <c r="D456" s="14">
        <f>სულ!D972</f>
        <v>0</v>
      </c>
      <c r="E456" s="14">
        <f>სულ!E972</f>
        <v>0</v>
      </c>
      <c r="F456" s="14">
        <v>0</v>
      </c>
      <c r="G456" s="14">
        <f t="shared" si="69"/>
        <v>0</v>
      </c>
      <c r="H456" s="14">
        <f>IF(OR(C456='ჯამი (HIDE)'!$B$11,C456='ჯამი (HIDE)'!$B$12,C456='ჯამი (HIDE)'!$B$13,C456='ჯამი (HIDE)'!$B$14),"",D456-G456)</f>
        <v>0</v>
      </c>
      <c r="I456" s="27" t="str">
        <f>IF(AND(D456=0,G456=0),"",IF(OR(C456='ჯამი (HIDE)'!$B$11,C456='ჯამი (HIDE)'!$B$12,C456='ჯამი (HIDE)'!$B$13,C456='ჯამი (HIDE)'!$B$14),"",G456/D456))</f>
        <v/>
      </c>
    </row>
    <row r="457" spans="1:9">
      <c r="A457" t="s">
        <v>199</v>
      </c>
      <c r="B457" s="6"/>
      <c r="C457" s="7" t="s">
        <v>10</v>
      </c>
      <c r="D457" s="14">
        <f>სულ!D973</f>
        <v>0</v>
      </c>
      <c r="E457" s="14">
        <f>სულ!E973</f>
        <v>0</v>
      </c>
      <c r="F457" s="14">
        <v>0</v>
      </c>
      <c r="G457" s="14">
        <f t="shared" si="69"/>
        <v>0</v>
      </c>
      <c r="H457" s="14">
        <f>IF(OR(C457='ჯამი (HIDE)'!$B$11,C457='ჯამი (HIDE)'!$B$12,C457='ჯამი (HIDE)'!$B$13,C457='ჯამი (HIDE)'!$B$14),"",D457-G457)</f>
        <v>0</v>
      </c>
      <c r="I457" s="27" t="str">
        <f>IF(AND(D457=0,G457=0),"",IF(OR(C457='ჯამი (HIDE)'!$B$11,C457='ჯამი (HIDE)'!$B$12,C457='ჯამი (HIDE)'!$B$13,C457='ჯამი (HIDE)'!$B$14),"",G457/D457))</f>
        <v/>
      </c>
    </row>
    <row r="458" spans="1:9">
      <c r="A458" t="s">
        <v>199</v>
      </c>
      <c r="B458" s="6"/>
      <c r="C458" s="7" t="s">
        <v>11</v>
      </c>
      <c r="D458" s="14">
        <f>სულ!D974</f>
        <v>0</v>
      </c>
      <c r="E458" s="14">
        <f>სულ!E974</f>
        <v>0</v>
      </c>
      <c r="F458" s="14">
        <v>0</v>
      </c>
      <c r="G458" s="14">
        <f t="shared" si="69"/>
        <v>0</v>
      </c>
      <c r="H458" s="14">
        <f>IF(OR(C458='ჯამი (HIDE)'!$B$11,C458='ჯამი (HIDE)'!$B$12,C458='ჯამი (HIDE)'!$B$13,C458='ჯამი (HIDE)'!$B$14),"",D458-G458)</f>
        <v>0</v>
      </c>
      <c r="I458" s="27" t="str">
        <f>IF(AND(D458=0,G458=0),"",IF(OR(C458='ჯამი (HIDE)'!$B$11,C458='ჯამი (HIDE)'!$B$12,C458='ჯამი (HIDE)'!$B$13,C458='ჯამი (HIDE)'!$B$14),"",G458/D458))</f>
        <v/>
      </c>
    </row>
    <row r="459" spans="1:9">
      <c r="A459" t="s">
        <v>199</v>
      </c>
      <c r="B459" s="6"/>
      <c r="C459" s="7" t="s">
        <v>12</v>
      </c>
      <c r="D459" s="14">
        <f>სულ!D975</f>
        <v>0</v>
      </c>
      <c r="E459" s="14">
        <f>სულ!E975</f>
        <v>0</v>
      </c>
      <c r="F459" s="14">
        <v>0</v>
      </c>
      <c r="G459" s="14">
        <f t="shared" si="69"/>
        <v>0</v>
      </c>
      <c r="H459" s="14">
        <f>IF(OR(C459='ჯამი (HIDE)'!$B$11,C459='ჯამი (HIDE)'!$B$12,C459='ჯამი (HIDE)'!$B$13,C459='ჯამი (HIDE)'!$B$14),"",D459-G459)</f>
        <v>0</v>
      </c>
      <c r="I459" s="27" t="str">
        <f>IF(AND(D459=0,G459=0),"",IF(OR(C459='ჯამი (HIDE)'!$B$11,C459='ჯამი (HIDE)'!$B$12,C459='ჯამი (HIDE)'!$B$13,C459='ჯამი (HIDE)'!$B$14),"",G459/D459))</f>
        <v/>
      </c>
    </row>
    <row r="460" spans="1:9">
      <c r="A460" t="s">
        <v>199</v>
      </c>
      <c r="B460" s="4"/>
      <c r="C460" s="5" t="s">
        <v>13</v>
      </c>
      <c r="D460" s="13">
        <f>სულ!D976</f>
        <v>0</v>
      </c>
      <c r="E460" s="13">
        <f>სულ!E976</f>
        <v>0</v>
      </c>
      <c r="F460" s="13">
        <v>0</v>
      </c>
      <c r="G460" s="13">
        <f t="shared" si="69"/>
        <v>0</v>
      </c>
      <c r="H460" s="13">
        <f>IF(OR(C460='ჯამი (HIDE)'!$B$11,C460='ჯამი (HIDE)'!$B$12,C460='ჯამი (HIDE)'!$B$13,C460='ჯამი (HIDE)'!$B$14),"",D460-G460)</f>
        <v>0</v>
      </c>
      <c r="I460" s="26" t="str">
        <f>IF(AND(D460=0,G460=0),"",IF(OR(C460='ჯამი (HIDE)'!$B$11,C460='ჯამი (HIDE)'!$B$12,C460='ჯამი (HIDE)'!$B$13,C460='ჯამი (HIDE)'!$B$14),"",G460/D460))</f>
        <v/>
      </c>
    </row>
    <row r="461" spans="1:9">
      <c r="A461" t="s">
        <v>199</v>
      </c>
      <c r="B461" s="4"/>
      <c r="C461" s="5" t="s">
        <v>14</v>
      </c>
      <c r="D461" s="13">
        <f>სულ!D977</f>
        <v>0</v>
      </c>
      <c r="E461" s="13">
        <f>სულ!E977</f>
        <v>0</v>
      </c>
      <c r="F461" s="13">
        <v>0</v>
      </c>
      <c r="G461" s="13">
        <f t="shared" si="69"/>
        <v>0</v>
      </c>
      <c r="H461" s="13">
        <f>IF(OR(C461='ჯამი (HIDE)'!$B$11,C461='ჯამი (HIDE)'!$B$12,C461='ჯამი (HIDE)'!$B$13,C461='ჯამი (HIDE)'!$B$14),"",D461-G461)</f>
        <v>0</v>
      </c>
      <c r="I461" s="26" t="str">
        <f>IF(AND(D461=0,G461=0),"",IF(OR(C461='ჯამი (HIDE)'!$B$11,C461='ჯამი (HIDE)'!$B$12,C461='ჯამი (HIDE)'!$B$13,C461='ჯამი (HIDE)'!$B$14),"",G461/D461))</f>
        <v/>
      </c>
    </row>
    <row r="462" spans="1:9" ht="15.75" thickBot="1">
      <c r="A462" t="s">
        <v>199</v>
      </c>
      <c r="B462" s="8"/>
      <c r="C462" s="9" t="s">
        <v>15</v>
      </c>
      <c r="D462" s="15">
        <f>სულ!D978</f>
        <v>0</v>
      </c>
      <c r="E462" s="15">
        <f>სულ!E978</f>
        <v>0</v>
      </c>
      <c r="F462" s="15">
        <v>0</v>
      </c>
      <c r="G462" s="15">
        <f t="shared" si="69"/>
        <v>0</v>
      </c>
      <c r="H462" s="15">
        <f>IF(OR(C462='ჯამი (HIDE)'!$B$11,C462='ჯამი (HIDE)'!$B$12,C462='ჯამი (HIDE)'!$B$13,C462='ჯამი (HIDE)'!$B$14),"",D462-G462)</f>
        <v>0</v>
      </c>
      <c r="I462" s="28" t="str">
        <f>IF(AND(D462=0,G462=0),"",IF(OR(C462='ჯამი (HIDE)'!$B$11,C462='ჯამი (HIDE)'!$B$12,C462='ჯამი (HIDE)'!$B$13,C462='ჯამი (HIDE)'!$B$14),"",G462/D462))</f>
        <v/>
      </c>
    </row>
    <row r="463" spans="1:9" ht="31.5" customHeight="1" thickTop="1" thickBot="1">
      <c r="A463" t="str">
        <f t="shared" si="64"/>
        <v>a</v>
      </c>
      <c r="B463" s="2" t="s">
        <v>177</v>
      </c>
      <c r="C463" s="3" t="s">
        <v>178</v>
      </c>
      <c r="D463" s="3">
        <f>სულ!D1051</f>
        <v>137500</v>
      </c>
      <c r="E463" s="3">
        <f>სულ!E1051</f>
        <v>0</v>
      </c>
      <c r="F463" s="3">
        <f t="shared" ref="F463" si="70">SUM(F464,F472,F473,F474)</f>
        <v>82000</v>
      </c>
      <c r="G463" s="3">
        <f t="shared" si="69"/>
        <v>82000</v>
      </c>
      <c r="H463" s="3">
        <f>IF(OR(C463='ჯამი (HIDE)'!$B$11,C463='ჯამი (HIDE)'!$B$12,C463='ჯამი (HIDE)'!$B$13,C463='ჯამი (HIDE)'!$B$14),"",D463-G463)</f>
        <v>55500</v>
      </c>
      <c r="I463" s="25">
        <f>IF(AND(D463=0,G463=0),"",IF(OR(C463='ჯამი (HIDE)'!$B$11,C463='ჯამი (HIDE)'!$B$12,C463='ჯამი (HIDE)'!$B$13,C463='ჯამი (HIDE)'!$B$14),"",G463/D463))</f>
        <v>0.59636363636363632</v>
      </c>
    </row>
    <row r="464" spans="1:9" ht="15.75" thickTop="1">
      <c r="A464" t="s">
        <v>199</v>
      </c>
      <c r="B464" s="4"/>
      <c r="C464" s="5" t="s">
        <v>5</v>
      </c>
      <c r="D464" s="13">
        <f>სულ!D1052</f>
        <v>137500</v>
      </c>
      <c r="E464" s="13">
        <f>სულ!E1052</f>
        <v>0</v>
      </c>
      <c r="F464" s="13">
        <f t="shared" ref="F464" si="71">SUM(F465:F471)</f>
        <v>82000</v>
      </c>
      <c r="G464" s="13">
        <f t="shared" si="69"/>
        <v>82000</v>
      </c>
      <c r="H464" s="13">
        <f>IF(OR(C464='ჯამი (HIDE)'!$B$11,C464='ჯამი (HIDE)'!$B$12,C464='ჯამი (HIDE)'!$B$13,C464='ჯამი (HIDE)'!$B$14),"",D464-G464)</f>
        <v>55500</v>
      </c>
      <c r="I464" s="26">
        <f>IF(AND(D464=0,G464=0),"",IF(OR(C464='ჯამი (HIDE)'!$B$11,C464='ჯამი (HIDE)'!$B$12,C464='ჯამი (HIDE)'!$B$13,C464='ჯამი (HIDE)'!$B$14),"",G464/D464))</f>
        <v>0.59636363636363632</v>
      </c>
    </row>
    <row r="465" spans="1:9">
      <c r="A465" t="s">
        <v>199</v>
      </c>
      <c r="B465" s="6"/>
      <c r="C465" s="7" t="s">
        <v>6</v>
      </c>
      <c r="D465" s="14">
        <f>სულ!D1053</f>
        <v>0</v>
      </c>
      <c r="E465" s="14">
        <f>სულ!E1053</f>
        <v>0</v>
      </c>
      <c r="F465" s="14">
        <v>0</v>
      </c>
      <c r="G465" s="14">
        <f t="shared" si="69"/>
        <v>0</v>
      </c>
      <c r="H465" s="14">
        <f>IF(OR(C465='ჯამი (HIDE)'!$B$11,C465='ჯამი (HIDE)'!$B$12,C465='ჯამი (HIDE)'!$B$13,C465='ჯამი (HIDE)'!$B$14),"",D465-G465)</f>
        <v>0</v>
      </c>
      <c r="I465" s="27" t="str">
        <f>IF(AND(D465=0,G465=0),"",IF(OR(C465='ჯამი (HIDE)'!$B$11,C465='ჯამი (HIDE)'!$B$12,C465='ჯამი (HIDE)'!$B$13,C465='ჯამი (HIDE)'!$B$14),"",G465/D465))</f>
        <v/>
      </c>
    </row>
    <row r="466" spans="1:9">
      <c r="A466" t="s">
        <v>199</v>
      </c>
      <c r="B466" s="6"/>
      <c r="C466" s="7" t="s">
        <v>7</v>
      </c>
      <c r="D466" s="14">
        <f>სულ!D1054</f>
        <v>137500</v>
      </c>
      <c r="E466" s="14">
        <f>სულ!E1054</f>
        <v>0</v>
      </c>
      <c r="F466" s="14">
        <v>82000</v>
      </c>
      <c r="G466" s="14">
        <f t="shared" si="69"/>
        <v>82000</v>
      </c>
      <c r="H466" s="14">
        <f>IF(OR(C466='ჯამი (HIDE)'!$B$11,C466='ჯამი (HIDE)'!$B$12,C466='ჯამი (HIDE)'!$B$13,C466='ჯამი (HIDE)'!$B$14),"",D466-G466)</f>
        <v>55500</v>
      </c>
      <c r="I466" s="27">
        <f>IF(AND(D466=0,G466=0),"",IF(OR(C466='ჯამი (HIDE)'!$B$11,C466='ჯამი (HIDE)'!$B$12,C466='ჯამი (HIDE)'!$B$13,C466='ჯამი (HIDE)'!$B$14),"",G466/D466))</f>
        <v>0.59636363636363632</v>
      </c>
    </row>
    <row r="467" spans="1:9">
      <c r="A467" t="s">
        <v>199</v>
      </c>
      <c r="B467" s="6"/>
      <c r="C467" s="7" t="s">
        <v>8</v>
      </c>
      <c r="D467" s="14">
        <f>სულ!D1055</f>
        <v>0</v>
      </c>
      <c r="E467" s="14">
        <f>სულ!E1055</f>
        <v>0</v>
      </c>
      <c r="F467" s="14">
        <v>0</v>
      </c>
      <c r="G467" s="14">
        <f t="shared" si="69"/>
        <v>0</v>
      </c>
      <c r="H467" s="14">
        <f>IF(OR(C467='ჯამი (HIDE)'!$B$11,C467='ჯამი (HIDE)'!$B$12,C467='ჯამი (HIDE)'!$B$13,C467='ჯამი (HIDE)'!$B$14),"",D467-G467)</f>
        <v>0</v>
      </c>
      <c r="I467" s="27" t="str">
        <f>IF(AND(D467=0,G467=0),"",IF(OR(C467='ჯამი (HIDE)'!$B$11,C467='ჯამი (HIDE)'!$B$12,C467='ჯამი (HIDE)'!$B$13,C467='ჯამი (HIDE)'!$B$14),"",G467/D467))</f>
        <v/>
      </c>
    </row>
    <row r="468" spans="1:9">
      <c r="A468" t="s">
        <v>199</v>
      </c>
      <c r="B468" s="6"/>
      <c r="C468" s="7" t="s">
        <v>9</v>
      </c>
      <c r="D468" s="14">
        <f>სულ!D1056</f>
        <v>0</v>
      </c>
      <c r="E468" s="14">
        <f>სულ!E1056</f>
        <v>0</v>
      </c>
      <c r="F468" s="14">
        <v>0</v>
      </c>
      <c r="G468" s="14">
        <f t="shared" si="69"/>
        <v>0</v>
      </c>
      <c r="H468" s="14">
        <f>IF(OR(C468='ჯამი (HIDE)'!$B$11,C468='ჯამი (HIDE)'!$B$12,C468='ჯამი (HIDE)'!$B$13,C468='ჯამი (HIDE)'!$B$14),"",D468-G468)</f>
        <v>0</v>
      </c>
      <c r="I468" s="27" t="str">
        <f>IF(AND(D468=0,G468=0),"",IF(OR(C468='ჯამი (HIDE)'!$B$11,C468='ჯამი (HIDE)'!$B$12,C468='ჯამი (HIDE)'!$B$13,C468='ჯამი (HIDE)'!$B$14),"",G468/D468))</f>
        <v/>
      </c>
    </row>
    <row r="469" spans="1:9">
      <c r="A469" t="s">
        <v>199</v>
      </c>
      <c r="B469" s="6"/>
      <c r="C469" s="7" t="s">
        <v>10</v>
      </c>
      <c r="D469" s="14">
        <f>სულ!D1057</f>
        <v>0</v>
      </c>
      <c r="E469" s="14">
        <f>სულ!E1057</f>
        <v>0</v>
      </c>
      <c r="F469" s="14">
        <v>0</v>
      </c>
      <c r="G469" s="14">
        <f t="shared" si="69"/>
        <v>0</v>
      </c>
      <c r="H469" s="14">
        <f>IF(OR(C469='ჯამი (HIDE)'!$B$11,C469='ჯამი (HIDE)'!$B$12,C469='ჯამი (HIDE)'!$B$13,C469='ჯამი (HIDE)'!$B$14),"",D469-G469)</f>
        <v>0</v>
      </c>
      <c r="I469" s="27" t="str">
        <f>IF(AND(D469=0,G469=0),"",IF(OR(C469='ჯამი (HIDE)'!$B$11,C469='ჯამი (HIDE)'!$B$12,C469='ჯამი (HIDE)'!$B$13,C469='ჯამი (HIDE)'!$B$14),"",G469/D469))</f>
        <v/>
      </c>
    </row>
    <row r="470" spans="1:9">
      <c r="A470" t="s">
        <v>199</v>
      </c>
      <c r="B470" s="6"/>
      <c r="C470" s="7" t="s">
        <v>11</v>
      </c>
      <c r="D470" s="14">
        <f>სულ!D1058</f>
        <v>0</v>
      </c>
      <c r="E470" s="14">
        <f>სულ!E1058</f>
        <v>0</v>
      </c>
      <c r="F470" s="14">
        <v>0</v>
      </c>
      <c r="G470" s="14">
        <f t="shared" si="69"/>
        <v>0</v>
      </c>
      <c r="H470" s="14">
        <f>IF(OR(C470='ჯამი (HIDE)'!$B$11,C470='ჯამი (HIDE)'!$B$12,C470='ჯამი (HIDE)'!$B$13,C470='ჯამი (HIDE)'!$B$14),"",D470-G470)</f>
        <v>0</v>
      </c>
      <c r="I470" s="27" t="str">
        <f>IF(AND(D470=0,G470=0),"",IF(OR(C470='ჯამი (HIDE)'!$B$11,C470='ჯამი (HIDE)'!$B$12,C470='ჯამი (HIDE)'!$B$13,C470='ჯამი (HIDE)'!$B$14),"",G470/D470))</f>
        <v/>
      </c>
    </row>
    <row r="471" spans="1:9">
      <c r="A471" t="s">
        <v>199</v>
      </c>
      <c r="B471" s="6"/>
      <c r="C471" s="7" t="s">
        <v>12</v>
      </c>
      <c r="D471" s="14">
        <f>სულ!D1059</f>
        <v>0</v>
      </c>
      <c r="E471" s="14">
        <f>სულ!E1059</f>
        <v>0</v>
      </c>
      <c r="F471" s="14">
        <v>0</v>
      </c>
      <c r="G471" s="14">
        <f t="shared" si="69"/>
        <v>0</v>
      </c>
      <c r="H471" s="14">
        <f>IF(OR(C471='ჯამი (HIDE)'!$B$11,C471='ჯამი (HIDE)'!$B$12,C471='ჯამი (HIDE)'!$B$13,C471='ჯამი (HIDE)'!$B$14),"",D471-G471)</f>
        <v>0</v>
      </c>
      <c r="I471" s="27" t="str">
        <f>IF(AND(D471=0,G471=0),"",IF(OR(C471='ჯამი (HIDE)'!$B$11,C471='ჯამი (HIDE)'!$B$12,C471='ჯამი (HIDE)'!$B$13,C471='ჯამი (HIDE)'!$B$14),"",G471/D471))</f>
        <v/>
      </c>
    </row>
    <row r="472" spans="1:9">
      <c r="A472" t="s">
        <v>199</v>
      </c>
      <c r="B472" s="4"/>
      <c r="C472" s="5" t="s">
        <v>13</v>
      </c>
      <c r="D472" s="13">
        <f>სულ!D1060</f>
        <v>0</v>
      </c>
      <c r="E472" s="13">
        <f>სულ!E1060</f>
        <v>0</v>
      </c>
      <c r="F472" s="13">
        <v>0</v>
      </c>
      <c r="G472" s="13">
        <f t="shared" si="69"/>
        <v>0</v>
      </c>
      <c r="H472" s="13">
        <f>IF(OR(C472='ჯამი (HIDE)'!$B$11,C472='ჯამი (HIDE)'!$B$12,C472='ჯამი (HIDE)'!$B$13,C472='ჯამი (HIDE)'!$B$14),"",D472-G472)</f>
        <v>0</v>
      </c>
      <c r="I472" s="26" t="str">
        <f>IF(AND(D472=0,G472=0),"",IF(OR(C472='ჯამი (HIDE)'!$B$11,C472='ჯამი (HIDE)'!$B$12,C472='ჯამი (HIDE)'!$B$13,C472='ჯამი (HIDE)'!$B$14),"",G472/D472))</f>
        <v/>
      </c>
    </row>
    <row r="473" spans="1:9">
      <c r="A473" t="s">
        <v>199</v>
      </c>
      <c r="B473" s="4"/>
      <c r="C473" s="5" t="s">
        <v>14</v>
      </c>
      <c r="D473" s="13">
        <f>სულ!D1061</f>
        <v>0</v>
      </c>
      <c r="E473" s="13">
        <f>სულ!E1061</f>
        <v>0</v>
      </c>
      <c r="F473" s="13">
        <v>0</v>
      </c>
      <c r="G473" s="13">
        <f t="shared" si="69"/>
        <v>0</v>
      </c>
      <c r="H473" s="13">
        <f>IF(OR(C473='ჯამი (HIDE)'!$B$11,C473='ჯამი (HIDE)'!$B$12,C473='ჯამი (HIDE)'!$B$13,C473='ჯამი (HIDE)'!$B$14),"",D473-G473)</f>
        <v>0</v>
      </c>
      <c r="I473" s="26" t="str">
        <f>IF(AND(D473=0,G473=0),"",IF(OR(C473='ჯამი (HIDE)'!$B$11,C473='ჯამი (HIDE)'!$B$12,C473='ჯამი (HIDE)'!$B$13,C473='ჯამი (HIDE)'!$B$14),"",G473/D473))</f>
        <v/>
      </c>
    </row>
    <row r="474" spans="1:9" ht="15.75" thickBot="1">
      <c r="A474" t="s">
        <v>199</v>
      </c>
      <c r="B474" s="8"/>
      <c r="C474" s="9" t="s">
        <v>15</v>
      </c>
      <c r="D474" s="15">
        <f>სულ!D1062</f>
        <v>0</v>
      </c>
      <c r="E474" s="15">
        <f>სულ!E1062</f>
        <v>0</v>
      </c>
      <c r="F474" s="15">
        <v>0</v>
      </c>
      <c r="G474" s="15">
        <f t="shared" si="69"/>
        <v>0</v>
      </c>
      <c r="H474" s="15">
        <f>IF(OR(C474='ჯამი (HIDE)'!$B$11,C474='ჯამი (HIDE)'!$B$12,C474='ჯამი (HIDE)'!$B$13,C474='ჯამი (HIDE)'!$B$14),"",D474-G474)</f>
        <v>0</v>
      </c>
      <c r="I474" s="28" t="str">
        <f>IF(AND(D474=0,G474=0),"",IF(OR(C474='ჯამი (HIDE)'!$B$11,C474='ჯამი (HIDE)'!$B$12,C474='ჯამი (HIDE)'!$B$13,C474='ჯამი (HIDE)'!$B$14),"",G474/D474))</f>
        <v/>
      </c>
    </row>
    <row r="475" spans="1:9" ht="31.5" thickTop="1" thickBot="1">
      <c r="A475" t="str">
        <f t="shared" si="64"/>
        <v>a</v>
      </c>
      <c r="B475" s="10" t="s">
        <v>179</v>
      </c>
      <c r="C475" s="11" t="s">
        <v>180</v>
      </c>
      <c r="D475" s="3">
        <f>სულ!D1063</f>
        <v>302000</v>
      </c>
      <c r="E475" s="3">
        <f>სულ!E1063</f>
        <v>0</v>
      </c>
      <c r="F475" s="3">
        <f t="shared" ref="F475" si="72">SUM(F476,F484,F485,F486)</f>
        <v>0</v>
      </c>
      <c r="G475" s="3">
        <f t="shared" si="69"/>
        <v>0</v>
      </c>
      <c r="H475" s="3">
        <f>IF(OR(C475='ჯამი (HIDE)'!$B$11,C475='ჯამი (HIDE)'!$B$12,C475='ჯამი (HIDE)'!$B$13,C475='ჯამი (HIDE)'!$B$14),"",D475-G475)</f>
        <v>302000</v>
      </c>
      <c r="I475" s="25">
        <f>IF(AND(D475=0,G475=0),"",IF(OR(C475='ჯამი (HIDE)'!$B$11,C475='ჯამი (HIDE)'!$B$12,C475='ჯამი (HIDE)'!$B$13,C475='ჯამი (HIDE)'!$B$14),"",G475/D475))</f>
        <v>0</v>
      </c>
    </row>
    <row r="476" spans="1:9" ht="15.75" thickTop="1">
      <c r="A476" t="s">
        <v>199</v>
      </c>
      <c r="B476" s="4"/>
      <c r="C476" s="5" t="s">
        <v>5</v>
      </c>
      <c r="D476" s="13">
        <f>სულ!D1064</f>
        <v>302000</v>
      </c>
      <c r="E476" s="13">
        <f>სულ!E1064</f>
        <v>0</v>
      </c>
      <c r="F476" s="13">
        <f t="shared" ref="F476" si="73">SUM(F477:F483)</f>
        <v>0</v>
      </c>
      <c r="G476" s="13">
        <f t="shared" si="69"/>
        <v>0</v>
      </c>
      <c r="H476" s="13">
        <f>IF(OR(C476='ჯამი (HIDE)'!$B$11,C476='ჯამი (HIDE)'!$B$12,C476='ჯამი (HIDE)'!$B$13,C476='ჯამი (HIDE)'!$B$14),"",D476-G476)</f>
        <v>302000</v>
      </c>
      <c r="I476" s="26">
        <f>IF(AND(D476=0,G476=0),"",IF(OR(C476='ჯამი (HIDE)'!$B$11,C476='ჯამი (HIDE)'!$B$12,C476='ჯამი (HIDE)'!$B$13,C476='ჯამი (HIDE)'!$B$14),"",G476/D476))</f>
        <v>0</v>
      </c>
    </row>
    <row r="477" spans="1:9">
      <c r="A477" t="s">
        <v>199</v>
      </c>
      <c r="B477" s="6"/>
      <c r="C477" s="7" t="s">
        <v>6</v>
      </c>
      <c r="D477" s="14">
        <f>სულ!D1065</f>
        <v>0</v>
      </c>
      <c r="E477" s="14">
        <f>სულ!E1065</f>
        <v>0</v>
      </c>
      <c r="F477" s="14"/>
      <c r="G477" s="14">
        <f t="shared" si="69"/>
        <v>0</v>
      </c>
      <c r="H477" s="14">
        <f>IF(OR(C477='ჯამი (HIDE)'!$B$11,C477='ჯამი (HIDE)'!$B$12,C477='ჯამი (HIDE)'!$B$13,C477='ჯამი (HIDE)'!$B$14),"",D477-G477)</f>
        <v>0</v>
      </c>
      <c r="I477" s="27" t="str">
        <f>IF(AND(D477=0,G477=0),"",IF(OR(C477='ჯამი (HIDE)'!$B$11,C477='ჯამი (HIDE)'!$B$12,C477='ჯამი (HIDE)'!$B$13,C477='ჯამი (HIDE)'!$B$14),"",G477/D477))</f>
        <v/>
      </c>
    </row>
    <row r="478" spans="1:9">
      <c r="A478" t="s">
        <v>199</v>
      </c>
      <c r="B478" s="6"/>
      <c r="C478" s="7" t="s">
        <v>7</v>
      </c>
      <c r="D478" s="14">
        <f>სულ!D1066</f>
        <v>302000</v>
      </c>
      <c r="E478" s="14">
        <f>სულ!E1066</f>
        <v>0</v>
      </c>
      <c r="F478" s="14"/>
      <c r="G478" s="14">
        <f t="shared" si="69"/>
        <v>0</v>
      </c>
      <c r="H478" s="14">
        <f>IF(OR(C478='ჯამი (HIDE)'!$B$11,C478='ჯამი (HIDE)'!$B$12,C478='ჯამი (HIDE)'!$B$13,C478='ჯამი (HIDE)'!$B$14),"",D478-G478)</f>
        <v>302000</v>
      </c>
      <c r="I478" s="27">
        <f>IF(AND(D478=0,G478=0),"",IF(OR(C478='ჯამი (HIDE)'!$B$11,C478='ჯამი (HIDE)'!$B$12,C478='ჯამი (HIDE)'!$B$13,C478='ჯამი (HIDE)'!$B$14),"",G478/D478))</f>
        <v>0</v>
      </c>
    </row>
    <row r="479" spans="1:9">
      <c r="A479" t="s">
        <v>199</v>
      </c>
      <c r="B479" s="6"/>
      <c r="C479" s="7" t="s">
        <v>8</v>
      </c>
      <c r="D479" s="14">
        <f>სულ!D1067</f>
        <v>0</v>
      </c>
      <c r="E479" s="14">
        <f>სულ!E1067</f>
        <v>0</v>
      </c>
      <c r="F479" s="14"/>
      <c r="G479" s="14">
        <f t="shared" si="69"/>
        <v>0</v>
      </c>
      <c r="H479" s="14">
        <f>IF(OR(C479='ჯამი (HIDE)'!$B$11,C479='ჯამი (HIDE)'!$B$12,C479='ჯამი (HIDE)'!$B$13,C479='ჯამი (HIDE)'!$B$14),"",D479-G479)</f>
        <v>0</v>
      </c>
      <c r="I479" s="27" t="str">
        <f>IF(AND(D479=0,G479=0),"",IF(OR(C479='ჯამი (HIDE)'!$B$11,C479='ჯამი (HIDE)'!$B$12,C479='ჯამი (HIDE)'!$B$13,C479='ჯამი (HIDE)'!$B$14),"",G479/D479))</f>
        <v/>
      </c>
    </row>
    <row r="480" spans="1:9">
      <c r="A480" t="s">
        <v>199</v>
      </c>
      <c r="B480" s="6"/>
      <c r="C480" s="7" t="s">
        <v>9</v>
      </c>
      <c r="D480" s="14">
        <f>სულ!D1068</f>
        <v>0</v>
      </c>
      <c r="E480" s="14">
        <f>სულ!E1068</f>
        <v>0</v>
      </c>
      <c r="F480" s="14"/>
      <c r="G480" s="14">
        <f t="shared" si="69"/>
        <v>0</v>
      </c>
      <c r="H480" s="14">
        <f>IF(OR(C480='ჯამი (HIDE)'!$B$11,C480='ჯამი (HIDE)'!$B$12,C480='ჯამი (HIDE)'!$B$13,C480='ჯამი (HIDE)'!$B$14),"",D480-G480)</f>
        <v>0</v>
      </c>
      <c r="I480" s="27" t="str">
        <f>IF(AND(D480=0,G480=0),"",IF(OR(C480='ჯამი (HIDE)'!$B$11,C480='ჯამი (HIDE)'!$B$12,C480='ჯამი (HIDE)'!$B$13,C480='ჯამი (HIDE)'!$B$14),"",G480/D480))</f>
        <v/>
      </c>
    </row>
    <row r="481" spans="1:9">
      <c r="A481" t="s">
        <v>199</v>
      </c>
      <c r="B481" s="6"/>
      <c r="C481" s="7" t="s">
        <v>10</v>
      </c>
      <c r="D481" s="14">
        <f>სულ!D1069</f>
        <v>0</v>
      </c>
      <c r="E481" s="14">
        <f>სულ!E1069</f>
        <v>0</v>
      </c>
      <c r="F481" s="14"/>
      <c r="G481" s="14">
        <f t="shared" si="69"/>
        <v>0</v>
      </c>
      <c r="H481" s="14">
        <f>IF(OR(C481='ჯამი (HIDE)'!$B$11,C481='ჯამი (HIDE)'!$B$12,C481='ჯამი (HIDE)'!$B$13,C481='ჯამი (HIDE)'!$B$14),"",D481-G481)</f>
        <v>0</v>
      </c>
      <c r="I481" s="27" t="str">
        <f>IF(AND(D481=0,G481=0),"",IF(OR(C481='ჯამი (HIDE)'!$B$11,C481='ჯამი (HIDE)'!$B$12,C481='ჯამი (HIDE)'!$B$13,C481='ჯამი (HIDE)'!$B$14),"",G481/D481))</f>
        <v/>
      </c>
    </row>
    <row r="482" spans="1:9">
      <c r="A482" t="s">
        <v>199</v>
      </c>
      <c r="B482" s="6"/>
      <c r="C482" s="7" t="s">
        <v>11</v>
      </c>
      <c r="D482" s="14">
        <f>სულ!D1070</f>
        <v>0</v>
      </c>
      <c r="E482" s="14">
        <f>სულ!E1070</f>
        <v>0</v>
      </c>
      <c r="F482" s="14"/>
      <c r="G482" s="14">
        <f t="shared" si="69"/>
        <v>0</v>
      </c>
      <c r="H482" s="14">
        <f>IF(OR(C482='ჯამი (HIDE)'!$B$11,C482='ჯამი (HIDE)'!$B$12,C482='ჯამი (HIDE)'!$B$13,C482='ჯამი (HIDE)'!$B$14),"",D482-G482)</f>
        <v>0</v>
      </c>
      <c r="I482" s="27" t="str">
        <f>IF(AND(D482=0,G482=0),"",IF(OR(C482='ჯამი (HIDE)'!$B$11,C482='ჯამი (HIDE)'!$B$12,C482='ჯამი (HIDE)'!$B$13,C482='ჯამი (HIDE)'!$B$14),"",G482/D482))</f>
        <v/>
      </c>
    </row>
    <row r="483" spans="1:9">
      <c r="A483" t="s">
        <v>199</v>
      </c>
      <c r="B483" s="6"/>
      <c r="C483" s="7" t="s">
        <v>12</v>
      </c>
      <c r="D483" s="14">
        <f>სულ!D1071</f>
        <v>0</v>
      </c>
      <c r="E483" s="14">
        <f>სულ!E1071</f>
        <v>0</v>
      </c>
      <c r="F483" s="14"/>
      <c r="G483" s="14">
        <f t="shared" si="69"/>
        <v>0</v>
      </c>
      <c r="H483" s="14">
        <f>IF(OR(C483='ჯამი (HIDE)'!$B$11,C483='ჯამი (HIDE)'!$B$12,C483='ჯამი (HIDE)'!$B$13,C483='ჯამი (HIDE)'!$B$14),"",D483-G483)</f>
        <v>0</v>
      </c>
      <c r="I483" s="27" t="str">
        <f>IF(AND(D483=0,G483=0),"",IF(OR(C483='ჯამი (HIDE)'!$B$11,C483='ჯამი (HIDE)'!$B$12,C483='ჯამი (HIDE)'!$B$13,C483='ჯამი (HIDE)'!$B$14),"",G483/D483))</f>
        <v/>
      </c>
    </row>
    <row r="484" spans="1:9">
      <c r="A484" t="s">
        <v>199</v>
      </c>
      <c r="B484" s="4"/>
      <c r="C484" s="5" t="s">
        <v>13</v>
      </c>
      <c r="D484" s="13">
        <f>სულ!D1072</f>
        <v>0</v>
      </c>
      <c r="E484" s="13">
        <f>სულ!E1072</f>
        <v>0</v>
      </c>
      <c r="F484" s="13"/>
      <c r="G484" s="13">
        <f t="shared" si="69"/>
        <v>0</v>
      </c>
      <c r="H484" s="13">
        <f>IF(OR(C484='ჯამი (HIDE)'!$B$11,C484='ჯამი (HIDE)'!$B$12,C484='ჯამი (HIDE)'!$B$13,C484='ჯამი (HIDE)'!$B$14),"",D484-G484)</f>
        <v>0</v>
      </c>
      <c r="I484" s="26" t="str">
        <f>IF(AND(D484=0,G484=0),"",IF(OR(C484='ჯამი (HIDE)'!$B$11,C484='ჯამი (HIDE)'!$B$12,C484='ჯამი (HIDE)'!$B$13,C484='ჯამი (HIDE)'!$B$14),"",G484/D484))</f>
        <v/>
      </c>
    </row>
    <row r="485" spans="1:9">
      <c r="A485" t="s">
        <v>199</v>
      </c>
      <c r="B485" s="4"/>
      <c r="C485" s="5" t="s">
        <v>14</v>
      </c>
      <c r="D485" s="13">
        <f>სულ!D1073</f>
        <v>0</v>
      </c>
      <c r="E485" s="13">
        <f>სულ!E1073</f>
        <v>0</v>
      </c>
      <c r="F485" s="13"/>
      <c r="G485" s="13">
        <f t="shared" si="69"/>
        <v>0</v>
      </c>
      <c r="H485" s="13">
        <f>IF(OR(C485='ჯამი (HIDE)'!$B$11,C485='ჯამი (HIDE)'!$B$12,C485='ჯამი (HIDE)'!$B$13,C485='ჯამი (HIDE)'!$B$14),"",D485-G485)</f>
        <v>0</v>
      </c>
      <c r="I485" s="26" t="str">
        <f>IF(AND(D485=0,G485=0),"",IF(OR(C485='ჯამი (HIDE)'!$B$11,C485='ჯამი (HIDE)'!$B$12,C485='ჯამი (HIDE)'!$B$13,C485='ჯამი (HIDE)'!$B$14),"",G485/D485))</f>
        <v/>
      </c>
    </row>
    <row r="486" spans="1:9" ht="15.75" thickBot="1">
      <c r="A486" t="s">
        <v>199</v>
      </c>
      <c r="B486" s="8"/>
      <c r="C486" s="9" t="s">
        <v>15</v>
      </c>
      <c r="D486" s="15">
        <f>სულ!D1074</f>
        <v>0</v>
      </c>
      <c r="E486" s="15">
        <f>სულ!E1074</f>
        <v>0</v>
      </c>
      <c r="F486" s="15"/>
      <c r="G486" s="15">
        <f t="shared" si="69"/>
        <v>0</v>
      </c>
      <c r="H486" s="15">
        <f>IF(OR(C486='ჯამი (HIDE)'!$B$11,C486='ჯამი (HIDE)'!$B$12,C486='ჯამი (HIDE)'!$B$13,C486='ჯამი (HIDE)'!$B$14),"",D486-G486)</f>
        <v>0</v>
      </c>
      <c r="I486" s="28" t="str">
        <f>IF(AND(D486=0,G486=0),"",IF(OR(C486='ჯამი (HIDE)'!$B$11,C486='ჯამი (HIDE)'!$B$12,C486='ჯამი (HIDE)'!$B$13,C486='ჯამი (HIDE)'!$B$14),"",G486/D486))</f>
        <v/>
      </c>
    </row>
    <row r="487" spans="1:9" ht="15.75" thickTop="1"/>
  </sheetData>
  <autoFilter ref="A2:I2"/>
  <pageMargins left="0.7" right="0.7" top="0.75" bottom="0.75" header="0.3" footer="0.3"/>
  <pageSetup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workbookViewId="0">
      <pane ySplit="3" topLeftCell="A40" activePane="bottomLeft" state="frozen"/>
      <selection pane="bottomLeft" activeCell="N46" sqref="N46"/>
    </sheetView>
  </sheetViews>
  <sheetFormatPr defaultRowHeight="15"/>
  <cols>
    <col min="1" max="1" width="9.42578125" style="42" customWidth="1"/>
    <col min="2" max="2" width="18.140625" style="42" customWidth="1"/>
    <col min="3" max="3" width="11.28515625" style="42" customWidth="1"/>
    <col min="4" max="4" width="10.7109375" style="42" customWidth="1"/>
    <col min="5" max="5" width="13.42578125" style="42" customWidth="1"/>
    <col min="6" max="6" width="13.7109375" style="42" customWidth="1"/>
    <col min="7" max="7" width="13.140625" style="42" customWidth="1"/>
    <col min="8" max="8" width="5.5703125" style="42" customWidth="1"/>
    <col min="9" max="9" width="14.28515625" style="42" customWidth="1"/>
    <col min="10" max="11" width="13.7109375" style="42" customWidth="1"/>
    <col min="12" max="12" width="10.5703125" style="42" customWidth="1"/>
    <col min="13" max="13" width="15.85546875" style="42" customWidth="1"/>
    <col min="14" max="14" width="13" style="42" customWidth="1"/>
    <col min="15" max="16384" width="9.140625" style="42"/>
  </cols>
  <sheetData>
    <row r="1" spans="1:14" ht="22.5">
      <c r="A1" s="78" t="s">
        <v>205</v>
      </c>
      <c r="B1" s="79"/>
      <c r="C1" s="79"/>
      <c r="D1" s="79"/>
      <c r="E1" s="79"/>
      <c r="F1" s="40" t="s">
        <v>206</v>
      </c>
      <c r="G1" s="41" t="s">
        <v>4</v>
      </c>
      <c r="H1" s="41" t="s">
        <v>4</v>
      </c>
      <c r="I1" s="41" t="s">
        <v>4</v>
      </c>
      <c r="J1" s="41" t="s">
        <v>4</v>
      </c>
      <c r="K1" s="41" t="s">
        <v>4</v>
      </c>
    </row>
    <row r="2" spans="1:14">
      <c r="A2" s="80" t="s">
        <v>207</v>
      </c>
      <c r="B2" s="79"/>
      <c r="C2" s="79"/>
      <c r="D2" s="79"/>
      <c r="E2" s="79"/>
      <c r="F2" s="79"/>
      <c r="G2" s="41" t="s">
        <v>4</v>
      </c>
      <c r="H2" s="41" t="s">
        <v>4</v>
      </c>
      <c r="I2" s="41" t="s">
        <v>4</v>
      </c>
      <c r="J2" s="41" t="s">
        <v>4</v>
      </c>
      <c r="K2" s="41" t="s">
        <v>4</v>
      </c>
    </row>
    <row r="3" spans="1:14" ht="33.75">
      <c r="A3" s="43" t="s">
        <v>208</v>
      </c>
      <c r="B3" s="43" t="s">
        <v>209</v>
      </c>
      <c r="C3" s="43" t="s">
        <v>210</v>
      </c>
      <c r="D3" s="43" t="s">
        <v>211</v>
      </c>
      <c r="E3" s="81" t="s">
        <v>212</v>
      </c>
      <c r="F3" s="82"/>
      <c r="G3" s="43" t="s">
        <v>213</v>
      </c>
      <c r="H3" s="43" t="s">
        <v>214</v>
      </c>
      <c r="I3" s="43" t="s">
        <v>215</v>
      </c>
      <c r="J3" s="43" t="s">
        <v>216</v>
      </c>
      <c r="K3" s="44" t="s">
        <v>217</v>
      </c>
      <c r="L3" s="44" t="s">
        <v>218</v>
      </c>
      <c r="M3" s="44" t="s">
        <v>219</v>
      </c>
      <c r="N3" s="54"/>
    </row>
    <row r="4" spans="1:14" ht="67.5">
      <c r="A4" s="45" t="s">
        <v>18</v>
      </c>
      <c r="B4" s="46" t="s">
        <v>19</v>
      </c>
      <c r="C4" s="43" t="s">
        <v>220</v>
      </c>
      <c r="D4" s="47">
        <v>42368</v>
      </c>
      <c r="E4" s="48" t="s">
        <v>221</v>
      </c>
      <c r="F4" s="48" t="s">
        <v>222</v>
      </c>
      <c r="G4" s="49">
        <v>88200</v>
      </c>
      <c r="H4" s="50">
        <v>2</v>
      </c>
      <c r="I4" s="51">
        <v>88200</v>
      </c>
      <c r="J4" s="52"/>
      <c r="K4" s="53">
        <v>88200</v>
      </c>
      <c r="L4" s="54">
        <v>1000</v>
      </c>
      <c r="M4" s="66">
        <v>1000</v>
      </c>
      <c r="N4" s="54"/>
    </row>
    <row r="5" spans="1:14" ht="67.5">
      <c r="A5" s="45" t="s">
        <v>18</v>
      </c>
      <c r="B5" s="46" t="s">
        <v>19</v>
      </c>
      <c r="C5" s="43" t="s">
        <v>223</v>
      </c>
      <c r="D5" s="47">
        <v>42367</v>
      </c>
      <c r="E5" s="48" t="s">
        <v>224</v>
      </c>
      <c r="F5" s="48" t="s">
        <v>225</v>
      </c>
      <c r="G5" s="49">
        <v>61200</v>
      </c>
      <c r="H5" s="50">
        <v>2</v>
      </c>
      <c r="I5" s="51">
        <v>5100</v>
      </c>
      <c r="J5" s="51">
        <v>5100</v>
      </c>
      <c r="K5" s="53">
        <v>0</v>
      </c>
      <c r="L5" s="54"/>
      <c r="M5" s="66">
        <v>5100</v>
      </c>
      <c r="N5" s="54"/>
    </row>
    <row r="6" spans="1:14" ht="67.5">
      <c r="A6" s="45" t="s">
        <v>18</v>
      </c>
      <c r="B6" s="46" t="s">
        <v>19</v>
      </c>
      <c r="C6" s="43" t="s">
        <v>226</v>
      </c>
      <c r="D6" s="47">
        <v>42367</v>
      </c>
      <c r="E6" s="48" t="s">
        <v>224</v>
      </c>
      <c r="F6" s="48" t="s">
        <v>225</v>
      </c>
      <c r="G6" s="49">
        <v>69600</v>
      </c>
      <c r="H6" s="50">
        <v>2</v>
      </c>
      <c r="I6" s="51">
        <v>5800</v>
      </c>
      <c r="J6" s="51">
        <v>5800</v>
      </c>
      <c r="K6" s="53">
        <v>0</v>
      </c>
      <c r="L6" s="54"/>
      <c r="M6" s="66">
        <v>5800</v>
      </c>
      <c r="N6" s="54"/>
    </row>
    <row r="7" spans="1:14" ht="67.5">
      <c r="A7" s="45" t="s">
        <v>18</v>
      </c>
      <c r="B7" s="46" t="s">
        <v>19</v>
      </c>
      <c r="C7" s="43" t="s">
        <v>227</v>
      </c>
      <c r="D7" s="47">
        <v>42367</v>
      </c>
      <c r="E7" s="48" t="s">
        <v>224</v>
      </c>
      <c r="F7" s="48" t="s">
        <v>225</v>
      </c>
      <c r="G7" s="49">
        <v>181200</v>
      </c>
      <c r="H7" s="50">
        <v>2</v>
      </c>
      <c r="I7" s="51">
        <v>15100</v>
      </c>
      <c r="J7" s="51">
        <v>15100</v>
      </c>
      <c r="K7" s="53">
        <v>0</v>
      </c>
      <c r="L7" s="54"/>
      <c r="M7" s="66">
        <v>15100</v>
      </c>
      <c r="N7" s="54"/>
    </row>
    <row r="8" spans="1:14" ht="67.5">
      <c r="A8" s="45" t="s">
        <v>18</v>
      </c>
      <c r="B8" s="46" t="s">
        <v>19</v>
      </c>
      <c r="C8" s="43" t="s">
        <v>228</v>
      </c>
      <c r="D8" s="47">
        <v>42367</v>
      </c>
      <c r="E8" s="48" t="s">
        <v>229</v>
      </c>
      <c r="F8" s="48" t="s">
        <v>230</v>
      </c>
      <c r="G8" s="49">
        <v>10800</v>
      </c>
      <c r="H8" s="50">
        <v>2</v>
      </c>
      <c r="I8" s="51">
        <v>900</v>
      </c>
      <c r="J8" s="52"/>
      <c r="K8" s="53">
        <v>900</v>
      </c>
      <c r="L8" s="54">
        <v>900</v>
      </c>
      <c r="M8" s="66">
        <v>900</v>
      </c>
      <c r="N8" s="54"/>
    </row>
    <row r="9" spans="1:14" ht="67.5">
      <c r="A9" s="45" t="s">
        <v>18</v>
      </c>
      <c r="B9" s="46" t="s">
        <v>19</v>
      </c>
      <c r="C9" s="43" t="s">
        <v>231</v>
      </c>
      <c r="D9" s="47">
        <v>42409</v>
      </c>
      <c r="E9" s="48" t="s">
        <v>232</v>
      </c>
      <c r="F9" s="48" t="s">
        <v>233</v>
      </c>
      <c r="G9" s="49">
        <v>1285</v>
      </c>
      <c r="H9" s="50">
        <v>3</v>
      </c>
      <c r="I9" s="51">
        <v>1285</v>
      </c>
      <c r="J9" s="52"/>
      <c r="K9" s="53">
        <v>1285</v>
      </c>
      <c r="L9" s="54"/>
      <c r="M9" s="66">
        <v>50</v>
      </c>
      <c r="N9" s="54"/>
    </row>
    <row r="10" spans="1:14" ht="67.5">
      <c r="A10" s="45" t="s">
        <v>18</v>
      </c>
      <c r="B10" s="46" t="s">
        <v>19</v>
      </c>
      <c r="C10" s="43" t="s">
        <v>234</v>
      </c>
      <c r="D10" s="47">
        <v>42409</v>
      </c>
      <c r="E10" s="48" t="s">
        <v>235</v>
      </c>
      <c r="F10" s="48" t="s">
        <v>236</v>
      </c>
      <c r="G10" s="49">
        <v>7481.59</v>
      </c>
      <c r="H10" s="50">
        <v>3</v>
      </c>
      <c r="I10" s="51">
        <v>461.59</v>
      </c>
      <c r="J10" s="52"/>
      <c r="K10" s="53">
        <v>461.59</v>
      </c>
      <c r="L10" s="54"/>
      <c r="M10" s="66">
        <v>461.59</v>
      </c>
      <c r="N10" s="54"/>
    </row>
    <row r="11" spans="1:14" ht="67.5">
      <c r="A11" s="45" t="s">
        <v>18</v>
      </c>
      <c r="B11" s="46" t="s">
        <v>19</v>
      </c>
      <c r="C11" s="43" t="s">
        <v>237</v>
      </c>
      <c r="D11" s="47">
        <v>42409</v>
      </c>
      <c r="E11" s="48" t="s">
        <v>238</v>
      </c>
      <c r="F11" s="48" t="s">
        <v>239</v>
      </c>
      <c r="G11" s="49">
        <v>3500</v>
      </c>
      <c r="H11" s="50">
        <v>2</v>
      </c>
      <c r="I11" s="51">
        <v>3500</v>
      </c>
      <c r="J11" s="52"/>
      <c r="K11" s="53">
        <v>3500</v>
      </c>
      <c r="L11" s="54"/>
      <c r="M11" s="66">
        <v>3500</v>
      </c>
      <c r="N11" s="54"/>
    </row>
    <row r="12" spans="1:14" ht="67.5">
      <c r="A12" s="45" t="s">
        <v>18</v>
      </c>
      <c r="B12" s="46" t="s">
        <v>19</v>
      </c>
      <c r="C12" s="43" t="s">
        <v>240</v>
      </c>
      <c r="D12" s="47">
        <v>42401</v>
      </c>
      <c r="E12" s="48" t="s">
        <v>241</v>
      </c>
      <c r="F12" s="48" t="s">
        <v>242</v>
      </c>
      <c r="G12" s="49">
        <v>4600</v>
      </c>
      <c r="H12" s="50">
        <v>2</v>
      </c>
      <c r="I12" s="51">
        <v>4600</v>
      </c>
      <c r="J12" s="52"/>
      <c r="K12" s="53">
        <v>4600</v>
      </c>
      <c r="L12" s="54"/>
      <c r="M12" s="66">
        <v>230</v>
      </c>
      <c r="N12" s="54"/>
    </row>
    <row r="13" spans="1:14" ht="67.5">
      <c r="A13" s="45" t="s">
        <v>18</v>
      </c>
      <c r="B13" s="46" t="s">
        <v>19</v>
      </c>
      <c r="C13" s="43" t="s">
        <v>243</v>
      </c>
      <c r="D13" s="47">
        <v>42367</v>
      </c>
      <c r="E13" s="48" t="s">
        <v>244</v>
      </c>
      <c r="F13" s="48" t="s">
        <v>245</v>
      </c>
      <c r="G13" s="49">
        <v>9960</v>
      </c>
      <c r="H13" s="50">
        <v>2</v>
      </c>
      <c r="I13" s="51">
        <v>830</v>
      </c>
      <c r="J13" s="52"/>
      <c r="K13" s="53">
        <v>830</v>
      </c>
      <c r="L13" s="54">
        <v>830</v>
      </c>
      <c r="M13" s="66">
        <v>830</v>
      </c>
      <c r="N13" s="54"/>
    </row>
    <row r="14" spans="1:14" ht="67.5">
      <c r="A14" s="45" t="s">
        <v>18</v>
      </c>
      <c r="B14" s="46" t="s">
        <v>19</v>
      </c>
      <c r="C14" s="43" t="s">
        <v>246</v>
      </c>
      <c r="D14" s="47">
        <v>42390</v>
      </c>
      <c r="E14" s="48" t="s">
        <v>247</v>
      </c>
      <c r="F14" s="48" t="s">
        <v>248</v>
      </c>
      <c r="G14" s="49">
        <v>4999.93</v>
      </c>
      <c r="H14" s="50">
        <v>2</v>
      </c>
      <c r="I14" s="51">
        <v>4999.93</v>
      </c>
      <c r="J14" s="52"/>
      <c r="K14" s="53">
        <v>4999.93</v>
      </c>
      <c r="L14" s="54"/>
      <c r="M14" s="66">
        <v>900</v>
      </c>
      <c r="N14" s="54"/>
    </row>
    <row r="15" spans="1:14" ht="67.5">
      <c r="A15" s="45" t="s">
        <v>18</v>
      </c>
      <c r="B15" s="46" t="s">
        <v>19</v>
      </c>
      <c r="C15" s="43" t="s">
        <v>249</v>
      </c>
      <c r="D15" s="47">
        <v>42390</v>
      </c>
      <c r="E15" s="48" t="s">
        <v>250</v>
      </c>
      <c r="F15" s="48" t="s">
        <v>251</v>
      </c>
      <c r="G15" s="49">
        <v>5000</v>
      </c>
      <c r="H15" s="50">
        <v>2</v>
      </c>
      <c r="I15" s="51">
        <v>5000</v>
      </c>
      <c r="J15" s="52"/>
      <c r="K15" s="53">
        <v>5000</v>
      </c>
      <c r="L15" s="54"/>
      <c r="M15" s="67">
        <v>5000</v>
      </c>
      <c r="N15" s="54" t="s">
        <v>15</v>
      </c>
    </row>
    <row r="16" spans="1:14" ht="67.5">
      <c r="A16" s="45" t="s">
        <v>18</v>
      </c>
      <c r="B16" s="46" t="s">
        <v>19</v>
      </c>
      <c r="C16" s="43" t="s">
        <v>252</v>
      </c>
      <c r="D16" s="47">
        <v>42389</v>
      </c>
      <c r="E16" s="48" t="s">
        <v>253</v>
      </c>
      <c r="F16" s="48" t="s">
        <v>254</v>
      </c>
      <c r="G16" s="49">
        <v>30000</v>
      </c>
      <c r="H16" s="50">
        <v>2</v>
      </c>
      <c r="I16" s="51">
        <v>30000</v>
      </c>
      <c r="J16" s="52"/>
      <c r="K16" s="53">
        <v>30000</v>
      </c>
      <c r="L16" s="54"/>
      <c r="M16" s="66">
        <v>2500</v>
      </c>
      <c r="N16" s="54"/>
    </row>
    <row r="17" spans="1:14" ht="67.5">
      <c r="A17" s="45" t="s">
        <v>18</v>
      </c>
      <c r="B17" s="46" t="s">
        <v>19</v>
      </c>
      <c r="C17" s="43" t="s">
        <v>255</v>
      </c>
      <c r="D17" s="47">
        <v>42384</v>
      </c>
      <c r="E17" s="48" t="s">
        <v>256</v>
      </c>
      <c r="F17" s="48" t="s">
        <v>257</v>
      </c>
      <c r="G17" s="49">
        <v>7199</v>
      </c>
      <c r="H17" s="50">
        <v>2</v>
      </c>
      <c r="I17" s="51">
        <v>7199</v>
      </c>
      <c r="J17" s="52"/>
      <c r="K17" s="53">
        <v>7199</v>
      </c>
      <c r="L17" s="54">
        <v>300</v>
      </c>
      <c r="M17" s="66">
        <v>600</v>
      </c>
      <c r="N17" s="54"/>
    </row>
    <row r="18" spans="1:14" ht="67.5">
      <c r="A18" s="45" t="s">
        <v>18</v>
      </c>
      <c r="B18" s="46" t="s">
        <v>19</v>
      </c>
      <c r="C18" s="43" t="s">
        <v>258</v>
      </c>
      <c r="D18" s="47">
        <v>42382</v>
      </c>
      <c r="E18" s="48" t="s">
        <v>259</v>
      </c>
      <c r="F18" s="48" t="s">
        <v>260</v>
      </c>
      <c r="G18" s="49">
        <v>1327.6</v>
      </c>
      <c r="H18" s="50">
        <v>2</v>
      </c>
      <c r="I18" s="51">
        <v>1327.6</v>
      </c>
      <c r="J18" s="51">
        <v>89.9</v>
      </c>
      <c r="K18" s="53">
        <v>1237.7</v>
      </c>
      <c r="L18" s="54"/>
      <c r="M18" s="66">
        <v>90</v>
      </c>
      <c r="N18" s="54"/>
    </row>
    <row r="19" spans="1:14" ht="67.5">
      <c r="A19" s="45" t="s">
        <v>18</v>
      </c>
      <c r="B19" s="46" t="s">
        <v>19</v>
      </c>
      <c r="C19" s="43" t="s">
        <v>261</v>
      </c>
      <c r="D19" s="47">
        <v>42370</v>
      </c>
      <c r="E19" s="48" t="s">
        <v>244</v>
      </c>
      <c r="F19" s="48" t="s">
        <v>245</v>
      </c>
      <c r="G19" s="49">
        <v>39980</v>
      </c>
      <c r="H19" s="50">
        <v>2</v>
      </c>
      <c r="I19" s="51">
        <v>39980</v>
      </c>
      <c r="J19" s="52"/>
      <c r="K19" s="53">
        <v>39980</v>
      </c>
      <c r="L19" s="54">
        <f>21.5+2155.2</f>
        <v>2176.6999999999998</v>
      </c>
      <c r="M19" s="66">
        <v>2200</v>
      </c>
      <c r="N19" s="54"/>
    </row>
    <row r="20" spans="1:14" ht="67.5">
      <c r="A20" s="45" t="s">
        <v>18</v>
      </c>
      <c r="B20" s="46" t="s">
        <v>19</v>
      </c>
      <c r="C20" s="43" t="s">
        <v>262</v>
      </c>
      <c r="D20" s="47">
        <v>42382</v>
      </c>
      <c r="E20" s="48" t="s">
        <v>263</v>
      </c>
      <c r="F20" s="48" t="s">
        <v>264</v>
      </c>
      <c r="G20" s="49">
        <v>5000</v>
      </c>
      <c r="H20" s="50">
        <v>2</v>
      </c>
      <c r="I20" s="51">
        <v>5000</v>
      </c>
      <c r="J20" s="52"/>
      <c r="K20" s="53">
        <v>5000</v>
      </c>
      <c r="L20" s="54"/>
      <c r="M20" s="66">
        <v>1000</v>
      </c>
      <c r="N20" s="54"/>
    </row>
    <row r="21" spans="1:14" ht="67.5">
      <c r="A21" s="45" t="s">
        <v>18</v>
      </c>
      <c r="B21" s="46" t="s">
        <v>19</v>
      </c>
      <c r="C21" s="43" t="s">
        <v>265</v>
      </c>
      <c r="D21" s="47">
        <v>42380</v>
      </c>
      <c r="E21" s="48" t="s">
        <v>266</v>
      </c>
      <c r="F21" s="48" t="s">
        <v>267</v>
      </c>
      <c r="G21" s="49">
        <v>3546</v>
      </c>
      <c r="H21" s="50">
        <v>2</v>
      </c>
      <c r="I21" s="51">
        <v>3546</v>
      </c>
      <c r="J21" s="51">
        <v>540</v>
      </c>
      <c r="K21" s="53">
        <v>3006</v>
      </c>
      <c r="L21" s="54"/>
      <c r="M21" s="66">
        <v>540</v>
      </c>
      <c r="N21" s="54"/>
    </row>
    <row r="22" spans="1:14" ht="67.5">
      <c r="A22" s="45" t="s">
        <v>18</v>
      </c>
      <c r="B22" s="46" t="s">
        <v>19</v>
      </c>
      <c r="C22" s="43" t="s">
        <v>268</v>
      </c>
      <c r="D22" s="47">
        <v>42375</v>
      </c>
      <c r="E22" s="48" t="s">
        <v>269</v>
      </c>
      <c r="F22" s="48" t="s">
        <v>270</v>
      </c>
      <c r="G22" s="49">
        <v>116000</v>
      </c>
      <c r="H22" s="50">
        <v>2</v>
      </c>
      <c r="I22" s="51">
        <v>116000</v>
      </c>
      <c r="J22" s="52"/>
      <c r="K22" s="53">
        <v>116000</v>
      </c>
      <c r="L22" s="54"/>
      <c r="M22" s="66"/>
      <c r="N22" s="54"/>
    </row>
    <row r="23" spans="1:14" ht="67.5">
      <c r="A23" s="45" t="s">
        <v>18</v>
      </c>
      <c r="B23" s="46" t="s">
        <v>19</v>
      </c>
      <c r="C23" s="43" t="s">
        <v>271</v>
      </c>
      <c r="D23" s="47">
        <v>42370</v>
      </c>
      <c r="E23" s="48" t="s">
        <v>253</v>
      </c>
      <c r="F23" s="48" t="s">
        <v>254</v>
      </c>
      <c r="G23" s="49">
        <v>3600</v>
      </c>
      <c r="H23" s="50">
        <v>2</v>
      </c>
      <c r="I23" s="51">
        <v>300</v>
      </c>
      <c r="J23" s="52"/>
      <c r="K23" s="53">
        <v>300</v>
      </c>
      <c r="L23" s="54">
        <v>300</v>
      </c>
      <c r="M23" s="66">
        <v>300</v>
      </c>
      <c r="N23" s="54"/>
    </row>
    <row r="24" spans="1:14" ht="67.5">
      <c r="A24" s="45" t="s">
        <v>18</v>
      </c>
      <c r="B24" s="46" t="s">
        <v>19</v>
      </c>
      <c r="C24" s="43" t="s">
        <v>272</v>
      </c>
      <c r="D24" s="47">
        <v>42367</v>
      </c>
      <c r="E24" s="48" t="s">
        <v>238</v>
      </c>
      <c r="F24" s="48" t="s">
        <v>239</v>
      </c>
      <c r="G24" s="49">
        <v>24000</v>
      </c>
      <c r="H24" s="50">
        <v>2</v>
      </c>
      <c r="I24" s="51">
        <v>2000</v>
      </c>
      <c r="J24" s="52"/>
      <c r="K24" s="53">
        <v>2000</v>
      </c>
      <c r="L24" s="54">
        <v>2000</v>
      </c>
      <c r="M24" s="66">
        <v>2000</v>
      </c>
      <c r="N24" s="54"/>
    </row>
    <row r="25" spans="1:14" ht="67.5">
      <c r="A25" s="45" t="s">
        <v>18</v>
      </c>
      <c r="B25" s="46" t="s">
        <v>19</v>
      </c>
      <c r="C25" s="43" t="s">
        <v>273</v>
      </c>
      <c r="D25" s="47">
        <v>42369</v>
      </c>
      <c r="E25" s="48" t="s">
        <v>274</v>
      </c>
      <c r="F25" s="48" t="s">
        <v>275</v>
      </c>
      <c r="G25" s="49">
        <v>3600</v>
      </c>
      <c r="H25" s="50">
        <v>2</v>
      </c>
      <c r="I25" s="51">
        <v>300</v>
      </c>
      <c r="J25" s="51">
        <v>300</v>
      </c>
      <c r="K25" s="53">
        <v>0</v>
      </c>
      <c r="L25" s="54"/>
      <c r="M25" s="66">
        <v>300</v>
      </c>
      <c r="N25" s="54"/>
    </row>
    <row r="26" spans="1:14" ht="67.5">
      <c r="A26" s="45" t="s">
        <v>18</v>
      </c>
      <c r="B26" s="46" t="s">
        <v>19</v>
      </c>
      <c r="C26" s="43" t="s">
        <v>276</v>
      </c>
      <c r="D26" s="47">
        <v>42369</v>
      </c>
      <c r="E26" s="48" t="s">
        <v>277</v>
      </c>
      <c r="F26" s="48" t="s">
        <v>278</v>
      </c>
      <c r="G26" s="49">
        <v>7000</v>
      </c>
      <c r="H26" s="50">
        <v>2</v>
      </c>
      <c r="I26" s="51">
        <v>500</v>
      </c>
      <c r="J26" s="51">
        <v>427.94</v>
      </c>
      <c r="K26" s="53">
        <v>72.06</v>
      </c>
      <c r="L26" s="54"/>
      <c r="M26" s="66">
        <v>430</v>
      </c>
      <c r="N26" s="54"/>
    </row>
    <row r="27" spans="1:14" ht="67.5">
      <c r="A27" s="45" t="s">
        <v>18</v>
      </c>
      <c r="B27" s="46" t="s">
        <v>19</v>
      </c>
      <c r="C27" s="43" t="s">
        <v>279</v>
      </c>
      <c r="D27" s="47">
        <v>42369</v>
      </c>
      <c r="E27" s="48" t="s">
        <v>280</v>
      </c>
      <c r="F27" s="48" t="s">
        <v>281</v>
      </c>
      <c r="G27" s="49">
        <v>660</v>
      </c>
      <c r="H27" s="50">
        <v>2</v>
      </c>
      <c r="I27" s="51">
        <v>55</v>
      </c>
      <c r="J27" s="51">
        <v>55</v>
      </c>
      <c r="K27" s="53">
        <v>0</v>
      </c>
      <c r="L27" s="54"/>
      <c r="M27" s="66">
        <v>55</v>
      </c>
      <c r="N27" s="54"/>
    </row>
    <row r="28" spans="1:14" ht="67.5">
      <c r="A28" s="45" t="s">
        <v>18</v>
      </c>
      <c r="B28" s="46" t="s">
        <v>19</v>
      </c>
      <c r="C28" s="43" t="s">
        <v>282</v>
      </c>
      <c r="D28" s="47">
        <v>42369</v>
      </c>
      <c r="E28" s="48" t="s">
        <v>283</v>
      </c>
      <c r="F28" s="48" t="s">
        <v>284</v>
      </c>
      <c r="G28" s="49">
        <v>4209</v>
      </c>
      <c r="H28" s="50">
        <v>2</v>
      </c>
      <c r="I28" s="51">
        <v>356.5</v>
      </c>
      <c r="J28" s="51">
        <v>356.5</v>
      </c>
      <c r="K28" s="53">
        <v>0</v>
      </c>
      <c r="L28" s="54"/>
      <c r="M28" s="66">
        <v>333.5</v>
      </c>
      <c r="N28" s="54"/>
    </row>
    <row r="29" spans="1:14" ht="67.5">
      <c r="A29" s="45" t="s">
        <v>18</v>
      </c>
      <c r="B29" s="46" t="s">
        <v>19</v>
      </c>
      <c r="C29" s="43" t="s">
        <v>285</v>
      </c>
      <c r="D29" s="47">
        <v>42369</v>
      </c>
      <c r="E29" s="48" t="s">
        <v>286</v>
      </c>
      <c r="F29" s="48" t="s">
        <v>287</v>
      </c>
      <c r="G29" s="49">
        <v>20020</v>
      </c>
      <c r="H29" s="50">
        <v>2</v>
      </c>
      <c r="I29" s="51">
        <v>20020</v>
      </c>
      <c r="J29" s="51">
        <v>1759.2</v>
      </c>
      <c r="K29" s="53">
        <v>18260.8</v>
      </c>
      <c r="L29" s="54"/>
      <c r="M29" s="66">
        <v>1500</v>
      </c>
      <c r="N29" s="54"/>
    </row>
    <row r="30" spans="1:14" ht="67.5">
      <c r="A30" s="45" t="s">
        <v>18</v>
      </c>
      <c r="B30" s="46" t="s">
        <v>19</v>
      </c>
      <c r="C30" s="43" t="s">
        <v>288</v>
      </c>
      <c r="D30" s="47">
        <v>42369</v>
      </c>
      <c r="E30" s="48" t="s">
        <v>289</v>
      </c>
      <c r="F30" s="48" t="s">
        <v>290</v>
      </c>
      <c r="G30" s="49">
        <v>4890</v>
      </c>
      <c r="H30" s="50">
        <v>1</v>
      </c>
      <c r="I30" s="51">
        <v>1337.5</v>
      </c>
      <c r="J30" s="51">
        <v>1337.5</v>
      </c>
      <c r="K30" s="53">
        <v>0</v>
      </c>
      <c r="L30" s="54"/>
      <c r="M30" s="66">
        <v>1000</v>
      </c>
      <c r="N30" s="54"/>
    </row>
    <row r="31" spans="1:14" ht="67.5">
      <c r="A31" s="45" t="s">
        <v>18</v>
      </c>
      <c r="B31" s="46" t="s">
        <v>19</v>
      </c>
      <c r="C31" s="43" t="s">
        <v>291</v>
      </c>
      <c r="D31" s="47">
        <v>42368</v>
      </c>
      <c r="E31" s="48" t="s">
        <v>221</v>
      </c>
      <c r="F31" s="48" t="s">
        <v>222</v>
      </c>
      <c r="G31" s="49">
        <v>21450</v>
      </c>
      <c r="H31" s="50">
        <v>2</v>
      </c>
      <c r="I31" s="51">
        <v>21450</v>
      </c>
      <c r="J31" s="52"/>
      <c r="K31" s="53">
        <v>21450</v>
      </c>
      <c r="L31" s="54">
        <v>5200</v>
      </c>
      <c r="M31" s="66">
        <v>6000</v>
      </c>
      <c r="N31" s="54"/>
    </row>
    <row r="32" spans="1:14" ht="67.5">
      <c r="A32" s="45" t="s">
        <v>18</v>
      </c>
      <c r="B32" s="46" t="s">
        <v>19</v>
      </c>
      <c r="C32" s="43" t="s">
        <v>292</v>
      </c>
      <c r="D32" s="47">
        <v>42369</v>
      </c>
      <c r="E32" s="48" t="s">
        <v>293</v>
      </c>
      <c r="F32" s="48" t="s">
        <v>294</v>
      </c>
      <c r="G32" s="49">
        <v>35000</v>
      </c>
      <c r="H32" s="50">
        <v>2</v>
      </c>
      <c r="I32" s="51">
        <v>35000</v>
      </c>
      <c r="J32" s="52"/>
      <c r="K32" s="53">
        <v>35000</v>
      </c>
      <c r="L32" s="54">
        <v>3277</v>
      </c>
      <c r="M32" s="66">
        <v>2900</v>
      </c>
      <c r="N32" s="54"/>
    </row>
    <row r="33" spans="1:14" ht="30" customHeight="1">
      <c r="A33" s="45" t="s">
        <v>18</v>
      </c>
      <c r="B33" s="46" t="s">
        <v>19</v>
      </c>
      <c r="C33" s="43" t="s">
        <v>295</v>
      </c>
      <c r="D33" s="47">
        <v>42411</v>
      </c>
      <c r="E33" s="48">
        <v>236081832</v>
      </c>
      <c r="F33" s="48" t="s">
        <v>296</v>
      </c>
      <c r="G33" s="49">
        <v>400</v>
      </c>
      <c r="H33" s="50">
        <v>2</v>
      </c>
      <c r="I33" s="51">
        <v>400</v>
      </c>
      <c r="J33" s="52"/>
      <c r="K33" s="51">
        <v>400</v>
      </c>
      <c r="L33" s="52"/>
      <c r="M33" s="66">
        <v>400</v>
      </c>
      <c r="N33" s="54"/>
    </row>
    <row r="34" spans="1:14" ht="30" customHeight="1">
      <c r="A34" s="45" t="s">
        <v>18</v>
      </c>
      <c r="B34" s="46" t="s">
        <v>19</v>
      </c>
      <c r="C34" s="43" t="s">
        <v>297</v>
      </c>
      <c r="D34" s="47"/>
      <c r="E34" s="48"/>
      <c r="F34" s="48" t="s">
        <v>298</v>
      </c>
      <c r="G34" s="49">
        <v>1560</v>
      </c>
      <c r="H34" s="50">
        <v>2</v>
      </c>
      <c r="I34" s="51"/>
      <c r="J34" s="52"/>
      <c r="K34" s="51"/>
      <c r="L34" s="52"/>
      <c r="M34" s="66">
        <v>1560</v>
      </c>
      <c r="N34" s="54"/>
    </row>
    <row r="35" spans="1:14" ht="30" customHeight="1">
      <c r="A35" s="45"/>
      <c r="B35" s="46"/>
      <c r="C35" s="43"/>
      <c r="D35" s="47"/>
      <c r="E35" s="48"/>
      <c r="F35" s="48" t="s">
        <v>299</v>
      </c>
      <c r="G35" s="49">
        <v>45000</v>
      </c>
      <c r="H35" s="50"/>
      <c r="I35" s="51"/>
      <c r="J35" s="52"/>
      <c r="K35" s="51"/>
      <c r="L35" s="52"/>
      <c r="M35" s="66">
        <v>3000</v>
      </c>
      <c r="N35" s="54"/>
    </row>
    <row r="36" spans="1:14" ht="30" customHeight="1">
      <c r="A36" s="45" t="s">
        <v>18</v>
      </c>
      <c r="B36" s="46" t="s">
        <v>19</v>
      </c>
      <c r="C36" s="43" t="s">
        <v>300</v>
      </c>
      <c r="D36" s="47"/>
      <c r="E36" s="48"/>
      <c r="F36" s="48" t="s">
        <v>301</v>
      </c>
      <c r="G36" s="49">
        <v>715</v>
      </c>
      <c r="H36" s="50">
        <v>2</v>
      </c>
      <c r="I36" s="51"/>
      <c r="J36" s="52"/>
      <c r="K36" s="51"/>
      <c r="L36" s="52"/>
      <c r="M36" s="66">
        <v>100</v>
      </c>
      <c r="N36" s="54"/>
    </row>
    <row r="37" spans="1:14">
      <c r="A37" s="45"/>
      <c r="B37" s="46"/>
      <c r="C37" s="43"/>
      <c r="D37" s="47"/>
      <c r="E37" s="48"/>
      <c r="F37" s="54" t="s">
        <v>302</v>
      </c>
      <c r="G37" s="54"/>
      <c r="H37" s="54"/>
      <c r="I37" s="54"/>
      <c r="J37" s="54"/>
      <c r="K37" s="54"/>
      <c r="L37" s="54"/>
      <c r="M37" s="66">
        <v>48600</v>
      </c>
      <c r="N37" s="54"/>
    </row>
    <row r="38" spans="1:14">
      <c r="A38" s="45"/>
      <c r="B38" s="46"/>
      <c r="C38" s="43"/>
      <c r="D38" s="47"/>
      <c r="E38" s="48"/>
      <c r="F38" s="54" t="s">
        <v>303</v>
      </c>
      <c r="G38" s="54"/>
      <c r="H38" s="54"/>
      <c r="I38" s="54"/>
      <c r="J38" s="54"/>
      <c r="K38" s="54"/>
      <c r="L38" s="54"/>
      <c r="M38" s="66">
        <v>17300</v>
      </c>
      <c r="N38" s="54"/>
    </row>
    <row r="39" spans="1:14">
      <c r="A39" s="45"/>
      <c r="B39" s="46"/>
      <c r="C39" s="43"/>
      <c r="D39" s="47"/>
      <c r="E39" s="48"/>
      <c r="F39" s="54" t="s">
        <v>304</v>
      </c>
      <c r="G39" s="54"/>
      <c r="H39" s="54"/>
      <c r="I39" s="54"/>
      <c r="J39" s="54"/>
      <c r="K39" s="54"/>
      <c r="L39" s="54"/>
      <c r="M39" s="66">
        <v>5200</v>
      </c>
      <c r="N39" s="54"/>
    </row>
    <row r="40" spans="1:14">
      <c r="A40" s="45"/>
      <c r="B40" s="46"/>
      <c r="C40" s="43"/>
      <c r="D40" s="47"/>
      <c r="E40" s="48"/>
      <c r="F40" s="54" t="s">
        <v>305</v>
      </c>
      <c r="G40" s="54"/>
      <c r="H40" s="54"/>
      <c r="I40" s="54"/>
      <c r="J40" s="54"/>
      <c r="K40" s="54"/>
      <c r="L40" s="54"/>
      <c r="M40" s="66">
        <v>15000</v>
      </c>
      <c r="N40" s="54"/>
    </row>
    <row r="41" spans="1:14">
      <c r="A41" s="45"/>
      <c r="B41" s="46"/>
      <c r="C41" s="43"/>
      <c r="D41" s="47"/>
      <c r="E41" s="48"/>
      <c r="F41" s="54" t="s">
        <v>306</v>
      </c>
      <c r="G41" s="54"/>
      <c r="H41" s="54"/>
      <c r="I41" s="54"/>
      <c r="J41" s="54"/>
      <c r="K41" s="54"/>
      <c r="L41" s="54">
        <v>600</v>
      </c>
      <c r="M41" s="66">
        <v>1500</v>
      </c>
      <c r="N41" s="54"/>
    </row>
    <row r="42" spans="1:14">
      <c r="A42" s="45"/>
      <c r="B42" s="46"/>
      <c r="C42" s="43"/>
      <c r="D42" s="47"/>
      <c r="E42" s="48"/>
      <c r="F42" s="54" t="s">
        <v>307</v>
      </c>
      <c r="G42" s="54"/>
      <c r="H42" s="54"/>
      <c r="I42" s="54"/>
      <c r="J42" s="54"/>
      <c r="K42" s="54"/>
      <c r="L42" s="54"/>
      <c r="M42" s="66">
        <v>1000</v>
      </c>
      <c r="N42" s="54"/>
    </row>
    <row r="43" spans="1:14">
      <c r="A43" s="45"/>
      <c r="B43" s="46"/>
      <c r="C43" s="43"/>
      <c r="D43" s="47"/>
      <c r="E43" s="48"/>
      <c r="F43" s="54" t="s">
        <v>311</v>
      </c>
      <c r="G43" s="54"/>
      <c r="H43" s="54"/>
      <c r="I43" s="54"/>
      <c r="J43" s="54"/>
      <c r="K43" s="54"/>
      <c r="L43" s="54">
        <v>82100</v>
      </c>
      <c r="M43" s="66">
        <v>87900</v>
      </c>
      <c r="N43" s="54"/>
    </row>
    <row r="44" spans="1:14">
      <c r="A44" s="45"/>
      <c r="B44" s="46"/>
      <c r="C44" s="43"/>
      <c r="D44" s="47"/>
      <c r="E44" s="48"/>
      <c r="F44" s="54" t="s">
        <v>312</v>
      </c>
      <c r="G44" s="54"/>
      <c r="H44" s="54"/>
      <c r="I44" s="54"/>
      <c r="J44" s="54"/>
      <c r="K44" s="54"/>
      <c r="L44" s="54"/>
      <c r="M44" s="66">
        <v>20000</v>
      </c>
      <c r="N44" s="54"/>
    </row>
    <row r="45" spans="1:14">
      <c r="A45" s="56"/>
      <c r="B45" s="57"/>
      <c r="C45" s="58"/>
      <c r="D45" s="59"/>
      <c r="E45" s="60"/>
      <c r="F45" s="55"/>
      <c r="G45" s="55"/>
      <c r="H45" s="55"/>
      <c r="I45" s="55"/>
      <c r="J45" s="55"/>
      <c r="K45" s="55"/>
      <c r="L45" s="55"/>
      <c r="M45" s="68"/>
      <c r="N45" s="54"/>
    </row>
    <row r="46" spans="1:14" ht="17.25">
      <c r="A46" s="61"/>
      <c r="B46" s="62"/>
      <c r="C46" s="63"/>
      <c r="D46" s="64"/>
      <c r="E46" s="65"/>
      <c r="F46" s="54"/>
      <c r="G46" s="54"/>
      <c r="H46" s="54"/>
      <c r="I46" s="54"/>
      <c r="J46" s="73" t="s">
        <v>7</v>
      </c>
      <c r="K46" s="73"/>
      <c r="L46" s="74">
        <f>SUM(L4:L45)</f>
        <v>98683.7</v>
      </c>
      <c r="M46" s="74">
        <f>SUM(M4:M45)-M15</f>
        <v>257180.08999999997</v>
      </c>
      <c r="N46" s="75">
        <f>SUM(L46:M46)</f>
        <v>355863.79</v>
      </c>
    </row>
    <row r="49" spans="6:14">
      <c r="F49" s="54" t="s">
        <v>310</v>
      </c>
      <c r="G49" s="54"/>
      <c r="H49" s="54"/>
      <c r="I49" s="54"/>
      <c r="J49" s="54"/>
      <c r="K49" s="54"/>
      <c r="L49" s="54">
        <v>227000</v>
      </c>
      <c r="M49" s="54">
        <v>228000</v>
      </c>
      <c r="N49" s="54">
        <f>L49+M49</f>
        <v>455000</v>
      </c>
    </row>
    <row r="50" spans="6:14">
      <c r="F50" s="54" t="s">
        <v>189</v>
      </c>
      <c r="G50" s="54"/>
      <c r="H50" s="54"/>
      <c r="I50" s="54"/>
      <c r="J50" s="54"/>
      <c r="K50" s="54"/>
      <c r="L50" s="54">
        <v>92000</v>
      </c>
      <c r="M50" s="54">
        <v>92000</v>
      </c>
      <c r="N50" s="54">
        <f t="shared" ref="N50:N51" si="0">L50+M50</f>
        <v>184000</v>
      </c>
    </row>
    <row r="51" spans="6:14">
      <c r="F51" s="54" t="s">
        <v>188</v>
      </c>
      <c r="G51" s="54"/>
      <c r="H51" s="54"/>
      <c r="I51" s="54"/>
      <c r="J51" s="54"/>
      <c r="K51" s="54"/>
      <c r="L51" s="54"/>
      <c r="M51" s="54">
        <v>35500</v>
      </c>
      <c r="N51" s="54">
        <f t="shared" si="0"/>
        <v>35500</v>
      </c>
    </row>
    <row r="54" spans="6:14">
      <c r="F54" s="54" t="s">
        <v>308</v>
      </c>
      <c r="G54" s="54"/>
      <c r="H54" s="54"/>
      <c r="I54" s="54"/>
      <c r="J54" s="54"/>
      <c r="K54" s="54"/>
      <c r="L54" s="54">
        <v>1000</v>
      </c>
      <c r="M54" s="54">
        <v>1000</v>
      </c>
    </row>
    <row r="55" spans="6:14">
      <c r="F55" s="54" t="s">
        <v>309</v>
      </c>
      <c r="G55" s="54"/>
      <c r="H55" s="54"/>
      <c r="I55" s="54"/>
      <c r="J55" s="54"/>
      <c r="K55" s="54"/>
      <c r="L55" s="54"/>
      <c r="M55" s="54">
        <v>1164</v>
      </c>
      <c r="N55" s="54">
        <f>L54+M54+M55</f>
        <v>3164</v>
      </c>
    </row>
    <row r="57" spans="6:14">
      <c r="F57" s="54" t="s">
        <v>313</v>
      </c>
      <c r="G57" s="54"/>
      <c r="H57" s="54"/>
      <c r="I57" s="54"/>
      <c r="J57" s="54"/>
      <c r="K57" s="54"/>
      <c r="L57" s="54"/>
      <c r="M57" s="54">
        <v>4347</v>
      </c>
      <c r="N57" s="54">
        <f>M57</f>
        <v>4347</v>
      </c>
    </row>
    <row r="59" spans="6:14">
      <c r="N59" s="69"/>
    </row>
  </sheetData>
  <mergeCells count="3">
    <mergeCell ref="A1:E1"/>
    <mergeCell ref="A2:F2"/>
    <mergeCell ref="E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4"/>
  <sheetViews>
    <sheetView workbookViewId="0">
      <selection activeCell="G12" sqref="G12"/>
    </sheetView>
  </sheetViews>
  <sheetFormatPr defaultRowHeight="15"/>
  <cols>
    <col min="1" max="1" width="2" customWidth="1"/>
    <col min="2" max="2" width="26.42578125" customWidth="1"/>
    <col min="3" max="3" width="14.28515625" bestFit="1" customWidth="1"/>
    <col min="4" max="5" width="16.5703125" bestFit="1" customWidth="1"/>
    <col min="7" max="7" width="13.28515625" bestFit="1" customWidth="1"/>
    <col min="8" max="8" width="14.28515625" bestFit="1" customWidth="1"/>
    <col min="9" max="9" width="11.28515625" bestFit="1" customWidth="1"/>
  </cols>
  <sheetData>
    <row r="1" spans="2:9">
      <c r="B1" s="20"/>
      <c r="C1" s="20" t="s">
        <v>198</v>
      </c>
      <c r="E1" t="s">
        <v>200</v>
      </c>
    </row>
    <row r="2" spans="2:9">
      <c r="B2" s="20" t="s">
        <v>191</v>
      </c>
      <c r="C2" s="21">
        <f>აპარატი!D3+აპარატი!D19+აპარატი!D43+აპარატი!D55+აპარატი!D67</f>
        <v>7358800</v>
      </c>
      <c r="D2" s="19"/>
      <c r="E2" s="21">
        <f>აპარატი!F3+აპარატი!F19+აპარატი!F43+აპარატი!F55+აპარატი!F67</f>
        <v>5398705.79</v>
      </c>
      <c r="G2" s="21">
        <f>[1]აპარატი!$F$3+[1]აპარატი!$F$55+[2]აპარატი!$F$43</f>
        <v>4643286</v>
      </c>
      <c r="I2" s="37">
        <f>E2-G2</f>
        <v>755419.79</v>
      </c>
    </row>
    <row r="3" spans="2:9">
      <c r="B3" s="20" t="s">
        <v>192</v>
      </c>
      <c r="C3" s="21">
        <f>'დაავადებათა კონტროლი'!D3+'დაავადებათა კონტროლი'!D19+'დაავადებათა კონტროლი'!D31+'დაავადებათა კონტროლი'!D43+'დაავადებათა კონტროლი'!D55+'დაავადებათა კონტროლი'!D67+'დაავადებათა კონტროლი'!D79+'დაავადებათა კონტროლი'!D91+'დაავადებათა კონტროლი'!D103+'დაავადებათა კონტროლი'!D115+'დაავადებათა კონტროლი'!D127+'დაავადებათა კონტროლი'!D139</f>
        <v>7510700</v>
      </c>
      <c r="E3" s="21">
        <f>'დაავადებათა კონტროლი'!F3+'დაავადებათა კონტროლი'!F19+'დაავადებათა კონტროლი'!F31+'დაავადებათა კონტროლი'!F43+'დაავადებათა კონტროლი'!F55+'დაავადებათა კონტროლი'!F67+'დაავადებათა კონტროლი'!F79+'დაავადებათა კონტროლი'!F91+'დაავადებათა კონტროლი'!F103+'დაავადებათა კონტროლი'!F115+'დაავადებათა კონტროლი'!F127+'დაავადებათა კონტროლი'!F139</f>
        <v>11058472.939999999</v>
      </c>
      <c r="G3" s="21">
        <f>'[3]დაავადებათა კონტროლი'!$F$3+'[3]დაავადებათა კონტროლი'!$F$19+'[3]დაავადებათა კონტროლი'!$F$31+'[3]დაავადებათა კონტროლი'!$F$43+'[3]დაავადებათა კონტროლი'!$F$55+'[3]დაავადებათა კონტროლი'!$F$67+'[3]დაავადებათა კონტროლი'!$F$79+'[3]დაავადებათა კონტროლი'!$F$91+'[3]დაავადებათა კონტროლი'!$F$103+'[3]დაავადებათა კონტროლი'!$F$127+'[3]დაავადებათა კონტროლი'!$F$139</f>
        <v>11058472.939999999</v>
      </c>
      <c r="I3" s="37">
        <f t="shared" ref="I3:I8" si="0">E3-G3</f>
        <v>0</v>
      </c>
    </row>
    <row r="4" spans="2:9">
      <c r="B4" s="20" t="s">
        <v>193</v>
      </c>
      <c r="C4" s="21">
        <f>რეგულირება!D3</f>
        <v>795500</v>
      </c>
      <c r="E4" s="21">
        <f>რეგულირება!F3</f>
        <v>268725.5</v>
      </c>
      <c r="G4" s="21">
        <f>([4]რეგულირება!$F$19+[4]რეგულირება!$F$35+[4]რეგულირება!$F$51)*1000</f>
        <v>273600</v>
      </c>
      <c r="I4" s="37">
        <f t="shared" si="0"/>
        <v>-4874.5</v>
      </c>
    </row>
    <row r="5" spans="2:9">
      <c r="B5" s="20" t="s">
        <v>194</v>
      </c>
      <c r="C5" s="21">
        <f>სასწრაფო!D3+სასწრაფო!D19</f>
        <v>6330000</v>
      </c>
      <c r="E5" s="21">
        <f>სასწრაფო!F3+სასწრაფო!F19</f>
        <v>2639845.7797687864</v>
      </c>
      <c r="G5" s="21">
        <f>[5]სასწრაფო!$F$3+[5]სასწრაფო!$F$19</f>
        <v>2639845.7797687864</v>
      </c>
      <c r="I5" s="37">
        <f t="shared" si="0"/>
        <v>0</v>
      </c>
    </row>
    <row r="6" spans="2:9">
      <c r="B6" s="20" t="s">
        <v>195</v>
      </c>
      <c r="C6" s="21">
        <f>ტრეფიკინგი!D3</f>
        <v>1358700</v>
      </c>
      <c r="E6" s="21">
        <f>ტრეფიკინგი!F3</f>
        <v>810558.32000000007</v>
      </c>
      <c r="G6" s="21">
        <v>815008.94000000006</v>
      </c>
      <c r="I6" s="37">
        <f t="shared" si="0"/>
        <v>-4450.6199999999953</v>
      </c>
    </row>
    <row r="7" spans="2:9">
      <c r="B7" s="20" t="s">
        <v>196</v>
      </c>
      <c r="C7" s="21">
        <f>სააგენტო!D3+სააგენტო!D31+სააგენტო!D43+სააგენტო!D55+სააგენტო!D235+სააგენტო!D247+სააგენტო!D271+სააგენტო!D283+სააგენტო!D295+სააგენტო!D307+სააგენტო!D319+სააგენტო!D331+სააგენტო!D343+სააგენტო!D355+სააგენტო!D379+სააგენტო!D391+სააგენტო!D403+სააგენტო!D415+სააგენტო!D427+სააგენტო!D439+სააგენტო!D451+სააგენტო!D463+სააგენტო!D475</f>
        <v>756934900</v>
      </c>
      <c r="E7" s="21">
        <f>სააგენტო!F3+სააგენტო!F31+სააგენტო!F43+სააგენტო!F55+სააგენტო!F235+სააგენტო!F247+სააგენტო!F271+სააგენტო!F283+სააგენტო!F295+სააგენტო!F307+სააგენტო!F319+სააგენტო!F331+სააგენტო!F343+სააგენტო!F355+სააგენტო!F379+სააგენტო!F391+სააგენტო!F403+სააგენტო!F415+სააგენტო!F427+სააგენტო!F439+სააგენტო!F451+სააგენტო!F463+სააგენტო!F475</f>
        <v>271700524.61000001</v>
      </c>
      <c r="G7" s="21">
        <f>'[6]პირველი კვ'!$G$1</f>
        <v>274770654.11000001</v>
      </c>
      <c r="I7" s="37">
        <f t="shared" si="0"/>
        <v>-3070129.5</v>
      </c>
    </row>
    <row r="8" spans="2:9">
      <c r="B8" s="22" t="s">
        <v>197</v>
      </c>
      <c r="C8" s="23">
        <f>SUM(C2:C7)</f>
        <v>780288600</v>
      </c>
      <c r="E8" s="23">
        <f>SUM(E2:E7)</f>
        <v>291876832.93976879</v>
      </c>
      <c r="G8" s="23">
        <f>SUM(G2:G7)</f>
        <v>294200867.76976877</v>
      </c>
      <c r="I8" s="37">
        <f t="shared" si="0"/>
        <v>-2324034.8299999833</v>
      </c>
    </row>
    <row r="9" spans="2:9">
      <c r="H9" s="36"/>
    </row>
    <row r="11" spans="2:9">
      <c r="B11" t="s">
        <v>187</v>
      </c>
    </row>
    <row r="12" spans="2:9">
      <c r="B12" t="s">
        <v>188</v>
      </c>
    </row>
    <row r="13" spans="2:9">
      <c r="B13" t="s">
        <v>189</v>
      </c>
    </row>
    <row r="14" spans="2:9">
      <c r="B1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სულ</vt:lpstr>
      <vt:lpstr>აპარატი</vt:lpstr>
      <vt:lpstr>დაავადებათა კონტროლი</vt:lpstr>
      <vt:lpstr>რეგულირება</vt:lpstr>
      <vt:lpstr>სასწრაფო</vt:lpstr>
      <vt:lpstr>ტრეფიკინგი</vt:lpstr>
      <vt:lpstr>სააგენტო</vt:lpstr>
      <vt:lpstr>აპარატის ჩაშლა</vt:lpstr>
      <vt:lpstr>ჯამი (HIDE)</vt:lpstr>
      <vt:lpstr>აპარატი!Print_Area</vt:lpstr>
      <vt:lpstr>'დაავადებათა კონტროლი'!Print_Area</vt:lpstr>
      <vt:lpstr>რეგულირება!Print_Area</vt:lpstr>
      <vt:lpstr>სააგენტო!Print_Area</vt:lpstr>
      <vt:lpstr>სასწრაფო!Print_Area</vt:lpstr>
      <vt:lpstr>სულ!Print_Area</vt:lpstr>
      <vt:lpstr>ტრეფიკინგი!Print_Area</vt:lpstr>
      <vt:lpstr>სულ!Print_Titles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Teona Tsertsvadze</dc:creator>
  <cp:lastModifiedBy>Maia Gotiashvili</cp:lastModifiedBy>
  <cp:lastPrinted>2016-02-22T12:29:23Z</cp:lastPrinted>
  <dcterms:created xsi:type="dcterms:W3CDTF">2016-02-10T07:53:09Z</dcterms:created>
  <dcterms:modified xsi:type="dcterms:W3CDTF">2016-02-22T12:37:19Z</dcterms:modified>
</cp:coreProperties>
</file>